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_CR Project\projekce\P2020-036_Mcely_II_275_oprava_kanalizace_PDPS\dsp_pdps\kalkulace\"/>
    </mc:Choice>
  </mc:AlternateContent>
  <xr:revisionPtr revIDLastSave="0" documentId="13_ncr:1_{9CE0C6EA-B910-4270-806A-4FA80B34236E}" xr6:coauthVersionLast="46" xr6:coauthVersionMax="46" xr10:uidLastSave="{00000000-0000-0000-0000-000000000000}"/>
  <bookViews>
    <workbookView xWindow="-120" yWindow="-120" windowWidth="29040" windowHeight="15840" xr2:uid="{00000000-000D-0000-FFFF-FFFF00000000}"/>
  </bookViews>
  <sheets>
    <sheet name="Rekapitulace stavby" sheetId="1" r:id="rId1"/>
    <sheet name="SO.101 - SO.101 - Oprava ..." sheetId="2" r:id="rId2"/>
    <sheet name="SO.101.1 - SO.101.1 - Opr..." sheetId="3" r:id="rId3"/>
    <sheet name="SO.301 - SO.301 - Oprava ..." sheetId="4" r:id="rId4"/>
    <sheet name="VRN - Vedlejší rozpočtové..." sheetId="5" r:id="rId5"/>
  </sheets>
  <definedNames>
    <definedName name="_xlnm._FilterDatabase" localSheetId="1" hidden="1">'SO.101 - SO.101 - Oprava ...'!$C$131:$K$274</definedName>
    <definedName name="_xlnm._FilterDatabase" localSheetId="2" hidden="1">'SO.101.1 - SO.101.1 - Opr...'!$C$123:$K$179</definedName>
    <definedName name="_xlnm._FilterDatabase" localSheetId="3" hidden="1">'SO.301 - SO.301 - Oprava ...'!$C$127:$K$223</definedName>
    <definedName name="_xlnm._FilterDatabase" localSheetId="4" hidden="1">'VRN - Vedlejší rozpočtové...'!$C$118:$K$142</definedName>
    <definedName name="_xlnm.Print_Titles" localSheetId="0">'Rekapitulace stavby'!$92:$92</definedName>
    <definedName name="_xlnm.Print_Titles" localSheetId="1">'SO.101 - SO.101 - Oprava ...'!$131:$131</definedName>
    <definedName name="_xlnm.Print_Titles" localSheetId="2">'SO.101.1 - SO.101.1 - Opr...'!$123:$123</definedName>
    <definedName name="_xlnm.Print_Titles" localSheetId="3">'SO.301 - SO.301 - Oprava ...'!$127:$127</definedName>
    <definedName name="_xlnm.Print_Titles" localSheetId="4">'VRN - Vedlejší rozpočtové...'!$118:$118</definedName>
    <definedName name="_xlnm.Print_Area" localSheetId="0">'Rekapitulace stavby'!$D$4:$AO$76,'Rekapitulace stavby'!$C$82:$AQ$99</definedName>
    <definedName name="_xlnm.Print_Area" localSheetId="1">'SO.101 - SO.101 - Oprava ...'!$C$4:$J$76,'SO.101 - SO.101 - Oprava ...'!$C$82:$J$113,'SO.101 - SO.101 - Oprava ...'!$C$119:$J$274</definedName>
    <definedName name="_xlnm.Print_Area" localSheetId="2">'SO.101.1 - SO.101.1 - Opr...'!$C$4:$J$76,'SO.101.1 - SO.101.1 - Opr...'!$C$82:$J$105,'SO.101.1 - SO.101.1 - Opr...'!$C$111:$J$179</definedName>
    <definedName name="_xlnm.Print_Area" localSheetId="3">'SO.301 - SO.301 - Oprava ...'!$C$4:$J$76,'SO.301 - SO.301 - Oprava ...'!$C$82:$J$109,'SO.301 - SO.301 - Oprava ...'!$C$115:$J$223</definedName>
    <definedName name="_xlnm.Print_Area" localSheetId="4">'VRN - Vedlejší rozpočtové...'!$C$4:$J$76,'VRN - Vedlejší rozpočtové...'!$C$82:$J$100,'VRN - Vedlejší rozpočtové...'!$C$106:$J$142</definedName>
  </definedNames>
  <calcPr calcId="181029"/>
</workbook>
</file>

<file path=xl/calcChain.xml><?xml version="1.0" encoding="utf-8"?>
<calcChain xmlns="http://schemas.openxmlformats.org/spreadsheetml/2006/main">
  <c r="J37" i="5" l="1"/>
  <c r="J36" i="5"/>
  <c r="AY98" i="1"/>
  <c r="J35" i="5"/>
  <c r="AX98" i="1"/>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R138" i="5" s="1"/>
  <c r="P139" i="5"/>
  <c r="P138" i="5" s="1"/>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F36" i="5" s="1"/>
  <c r="BG123" i="5"/>
  <c r="BF123" i="5"/>
  <c r="T123" i="5"/>
  <c r="R123" i="5"/>
  <c r="P123" i="5"/>
  <c r="BI122" i="5"/>
  <c r="BH122" i="5"/>
  <c r="BG122" i="5"/>
  <c r="BF122" i="5"/>
  <c r="T122" i="5"/>
  <c r="R122" i="5"/>
  <c r="P122" i="5"/>
  <c r="J116" i="5"/>
  <c r="J115" i="5"/>
  <c r="F115" i="5"/>
  <c r="F113" i="5"/>
  <c r="E111" i="5"/>
  <c r="J92" i="5"/>
  <c r="J91" i="5"/>
  <c r="F91" i="5"/>
  <c r="F89" i="5"/>
  <c r="E87" i="5"/>
  <c r="J18" i="5"/>
  <c r="E18" i="5"/>
  <c r="F116" i="5" s="1"/>
  <c r="J17" i="5"/>
  <c r="J12" i="5"/>
  <c r="J89" i="5" s="1"/>
  <c r="E7" i="5"/>
  <c r="E85" i="5"/>
  <c r="J175" i="4"/>
  <c r="J37" i="4"/>
  <c r="J36" i="4"/>
  <c r="AY97" i="1"/>
  <c r="J35" i="4"/>
  <c r="AX97" i="1" s="1"/>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2" i="4"/>
  <c r="BH212" i="4"/>
  <c r="BG212" i="4"/>
  <c r="BF212" i="4"/>
  <c r="T212" i="4"/>
  <c r="R212" i="4"/>
  <c r="P212" i="4"/>
  <c r="BI210" i="4"/>
  <c r="BH210" i="4"/>
  <c r="BG210" i="4"/>
  <c r="BF210" i="4"/>
  <c r="T210" i="4"/>
  <c r="R210" i="4"/>
  <c r="P210" i="4"/>
  <c r="BI209" i="4"/>
  <c r="BH209" i="4"/>
  <c r="BG209" i="4"/>
  <c r="BF209" i="4"/>
  <c r="T209" i="4"/>
  <c r="R209" i="4"/>
  <c r="P209" i="4"/>
  <c r="BI208" i="4"/>
  <c r="BH208" i="4"/>
  <c r="BG208" i="4"/>
  <c r="BF208" i="4"/>
  <c r="T208" i="4"/>
  <c r="R208" i="4"/>
  <c r="P208" i="4"/>
  <c r="BI207" i="4"/>
  <c r="BH207" i="4"/>
  <c r="BG207" i="4"/>
  <c r="BF207" i="4"/>
  <c r="T207" i="4"/>
  <c r="R207" i="4"/>
  <c r="P207" i="4"/>
  <c r="BI204" i="4"/>
  <c r="BH204" i="4"/>
  <c r="BG204" i="4"/>
  <c r="BF204" i="4"/>
  <c r="T204" i="4"/>
  <c r="T203" i="4" s="1"/>
  <c r="R204" i="4"/>
  <c r="R203" i="4" s="1"/>
  <c r="P204" i="4"/>
  <c r="P203" i="4" s="1"/>
  <c r="BI202" i="4"/>
  <c r="BH202" i="4"/>
  <c r="BG202" i="4"/>
  <c r="BF202" i="4"/>
  <c r="T202" i="4"/>
  <c r="R202" i="4"/>
  <c r="P202" i="4"/>
  <c r="BI201" i="4"/>
  <c r="BH201" i="4"/>
  <c r="BG201" i="4"/>
  <c r="BF201" i="4"/>
  <c r="T201" i="4"/>
  <c r="R201" i="4"/>
  <c r="P201" i="4"/>
  <c r="BI199" i="4"/>
  <c r="BH199" i="4"/>
  <c r="BG199" i="4"/>
  <c r="BF199" i="4"/>
  <c r="T199" i="4"/>
  <c r="R199" i="4"/>
  <c r="P199"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7" i="4"/>
  <c r="BH187" i="4"/>
  <c r="BG187" i="4"/>
  <c r="BF187" i="4"/>
  <c r="T187" i="4"/>
  <c r="R187" i="4"/>
  <c r="P187" i="4"/>
  <c r="BI184" i="4"/>
  <c r="BH184" i="4"/>
  <c r="BG184" i="4"/>
  <c r="BF184" i="4"/>
  <c r="T184" i="4"/>
  <c r="R184" i="4"/>
  <c r="P184" i="4"/>
  <c r="BI182" i="4"/>
  <c r="BH182" i="4"/>
  <c r="BG182" i="4"/>
  <c r="BF182" i="4"/>
  <c r="T182" i="4"/>
  <c r="R182" i="4"/>
  <c r="P182" i="4"/>
  <c r="BI180" i="4"/>
  <c r="BH180" i="4"/>
  <c r="BG180" i="4"/>
  <c r="BF180" i="4"/>
  <c r="T180" i="4"/>
  <c r="R180" i="4"/>
  <c r="P180" i="4"/>
  <c r="BI178" i="4"/>
  <c r="BH178" i="4"/>
  <c r="BG178" i="4"/>
  <c r="BF178" i="4"/>
  <c r="T178" i="4"/>
  <c r="R178" i="4"/>
  <c r="P178" i="4"/>
  <c r="BI177" i="4"/>
  <c r="BH177" i="4"/>
  <c r="BG177" i="4"/>
  <c r="BF177" i="4"/>
  <c r="T177" i="4"/>
  <c r="R177" i="4"/>
  <c r="P177" i="4"/>
  <c r="J100" i="4"/>
  <c r="BI174" i="4"/>
  <c r="BH174" i="4"/>
  <c r="BG174" i="4"/>
  <c r="BF174" i="4"/>
  <c r="T174" i="4"/>
  <c r="T173" i="4"/>
  <c r="R174" i="4"/>
  <c r="R173" i="4" s="1"/>
  <c r="P174" i="4"/>
  <c r="P173" i="4"/>
  <c r="BI167" i="4"/>
  <c r="BH167" i="4"/>
  <c r="BG167" i="4"/>
  <c r="BF167" i="4"/>
  <c r="T167" i="4"/>
  <c r="R167" i="4"/>
  <c r="P167" i="4"/>
  <c r="BI164" i="4"/>
  <c r="BH164" i="4"/>
  <c r="BG164" i="4"/>
  <c r="BF164" i="4"/>
  <c r="T164" i="4"/>
  <c r="R164" i="4"/>
  <c r="P164" i="4"/>
  <c r="BI162" i="4"/>
  <c r="BH162" i="4"/>
  <c r="BG162" i="4"/>
  <c r="BF162" i="4"/>
  <c r="T162" i="4"/>
  <c r="R162" i="4"/>
  <c r="P162" i="4"/>
  <c r="BI156" i="4"/>
  <c r="BH156" i="4"/>
  <c r="BG156" i="4"/>
  <c r="BF156" i="4"/>
  <c r="T156" i="4"/>
  <c r="R156" i="4"/>
  <c r="P156" i="4"/>
  <c r="BI155" i="4"/>
  <c r="BH155" i="4"/>
  <c r="BG155" i="4"/>
  <c r="BF155" i="4"/>
  <c r="T155" i="4"/>
  <c r="R155" i="4"/>
  <c r="P155" i="4"/>
  <c r="BI149" i="4"/>
  <c r="BH149" i="4"/>
  <c r="BG149" i="4"/>
  <c r="BF149" i="4"/>
  <c r="T149" i="4"/>
  <c r="R149" i="4"/>
  <c r="P149" i="4"/>
  <c r="BI147" i="4"/>
  <c r="BH147" i="4"/>
  <c r="BG147" i="4"/>
  <c r="BF147" i="4"/>
  <c r="T147" i="4"/>
  <c r="R147" i="4"/>
  <c r="P147"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3" i="4"/>
  <c r="BH133" i="4"/>
  <c r="BG133" i="4"/>
  <c r="BF133" i="4"/>
  <c r="T133" i="4"/>
  <c r="R133" i="4"/>
  <c r="P133" i="4"/>
  <c r="BI131" i="4"/>
  <c r="BH131" i="4"/>
  <c r="BG131" i="4"/>
  <c r="BF131" i="4"/>
  <c r="T131" i="4"/>
  <c r="R131" i="4"/>
  <c r="P131" i="4"/>
  <c r="J125" i="4"/>
  <c r="J124" i="4"/>
  <c r="F124" i="4"/>
  <c r="F122" i="4"/>
  <c r="E120" i="4"/>
  <c r="J92" i="4"/>
  <c r="J91" i="4"/>
  <c r="F91" i="4"/>
  <c r="F89" i="4"/>
  <c r="E87" i="4"/>
  <c r="J18" i="4"/>
  <c r="E18" i="4"/>
  <c r="F92" i="4"/>
  <c r="J17" i="4"/>
  <c r="J12" i="4"/>
  <c r="J122" i="4" s="1"/>
  <c r="E7" i="4"/>
  <c r="E85" i="4" s="1"/>
  <c r="J37" i="3"/>
  <c r="J36" i="3"/>
  <c r="AY96" i="1"/>
  <c r="J35" i="3"/>
  <c r="AX96" i="1"/>
  <c r="BI179" i="3"/>
  <c r="BH179" i="3"/>
  <c r="BG179" i="3"/>
  <c r="BF179" i="3"/>
  <c r="T179" i="3"/>
  <c r="R179" i="3"/>
  <c r="P179" i="3"/>
  <c r="BI178" i="3"/>
  <c r="BH178" i="3"/>
  <c r="BG178" i="3"/>
  <c r="BF178" i="3"/>
  <c r="T178" i="3"/>
  <c r="R178" i="3"/>
  <c r="P178" i="3"/>
  <c r="BI176" i="3"/>
  <c r="BH176" i="3"/>
  <c r="BG176" i="3"/>
  <c r="BF176" i="3"/>
  <c r="T176" i="3"/>
  <c r="R176" i="3"/>
  <c r="P176" i="3"/>
  <c r="BI175" i="3"/>
  <c r="BH175" i="3"/>
  <c r="BG175" i="3"/>
  <c r="BF175" i="3"/>
  <c r="T175" i="3"/>
  <c r="R175" i="3"/>
  <c r="P175" i="3"/>
  <c r="BI173" i="3"/>
  <c r="BH173" i="3"/>
  <c r="BG173" i="3"/>
  <c r="BF173" i="3"/>
  <c r="T173" i="3"/>
  <c r="R173" i="3"/>
  <c r="P173" i="3"/>
  <c r="BI169" i="3"/>
  <c r="BH169" i="3"/>
  <c r="BG169" i="3"/>
  <c r="BF169" i="3"/>
  <c r="T169" i="3"/>
  <c r="R169" i="3"/>
  <c r="P169" i="3"/>
  <c r="BI166" i="3"/>
  <c r="BH166" i="3"/>
  <c r="BG166" i="3"/>
  <c r="BF166" i="3"/>
  <c r="T166" i="3"/>
  <c r="R166" i="3"/>
  <c r="P166" i="3"/>
  <c r="BI164" i="3"/>
  <c r="BH164" i="3"/>
  <c r="BG164" i="3"/>
  <c r="BF164" i="3"/>
  <c r="T164" i="3"/>
  <c r="R164" i="3"/>
  <c r="P164" i="3"/>
  <c r="BI161" i="3"/>
  <c r="BH161" i="3"/>
  <c r="BG161" i="3"/>
  <c r="BF161" i="3"/>
  <c r="T161" i="3"/>
  <c r="R161" i="3"/>
  <c r="P161" i="3"/>
  <c r="BI157" i="3"/>
  <c r="BH157" i="3"/>
  <c r="BG157" i="3"/>
  <c r="BF157" i="3"/>
  <c r="T157" i="3"/>
  <c r="R157" i="3"/>
  <c r="P157" i="3"/>
  <c r="BI155" i="3"/>
  <c r="BH155" i="3"/>
  <c r="BG155" i="3"/>
  <c r="BF155" i="3"/>
  <c r="T155" i="3"/>
  <c r="R155" i="3"/>
  <c r="P155" i="3"/>
  <c r="BI151" i="3"/>
  <c r="BH151" i="3"/>
  <c r="BG151" i="3"/>
  <c r="BF151" i="3"/>
  <c r="T151" i="3"/>
  <c r="R151" i="3"/>
  <c r="P151" i="3"/>
  <c r="BI146" i="3"/>
  <c r="BH146" i="3"/>
  <c r="BG146" i="3"/>
  <c r="BF146" i="3"/>
  <c r="T146" i="3"/>
  <c r="R146" i="3"/>
  <c r="P146" i="3"/>
  <c r="BI144" i="3"/>
  <c r="BH144" i="3"/>
  <c r="BG144" i="3"/>
  <c r="BF144" i="3"/>
  <c r="T144" i="3"/>
  <c r="R144" i="3"/>
  <c r="P144" i="3"/>
  <c r="BI140" i="3"/>
  <c r="BH140" i="3"/>
  <c r="BG140" i="3"/>
  <c r="BF140" i="3"/>
  <c r="T140" i="3"/>
  <c r="R140" i="3"/>
  <c r="P140" i="3"/>
  <c r="BI138" i="3"/>
  <c r="BH138" i="3"/>
  <c r="BG138" i="3"/>
  <c r="BF138" i="3"/>
  <c r="T138" i="3"/>
  <c r="R138" i="3"/>
  <c r="P138" i="3"/>
  <c r="BI134" i="3"/>
  <c r="BH134" i="3"/>
  <c r="BG134" i="3"/>
  <c r="BF134" i="3"/>
  <c r="T134" i="3"/>
  <c r="R134" i="3"/>
  <c r="P134" i="3"/>
  <c r="BI132" i="3"/>
  <c r="BH132" i="3"/>
  <c r="BG132" i="3"/>
  <c r="BF132" i="3"/>
  <c r="T132" i="3"/>
  <c r="R132" i="3"/>
  <c r="P132" i="3"/>
  <c r="BI128" i="3"/>
  <c r="BH128" i="3"/>
  <c r="BG128" i="3"/>
  <c r="BF128" i="3"/>
  <c r="T128" i="3"/>
  <c r="R128" i="3"/>
  <c r="P128" i="3"/>
  <c r="J121" i="3"/>
  <c r="J120" i="3"/>
  <c r="F120" i="3"/>
  <c r="F118" i="3"/>
  <c r="E116" i="3"/>
  <c r="J92" i="3"/>
  <c r="J91" i="3"/>
  <c r="F91" i="3"/>
  <c r="F89" i="3"/>
  <c r="E87" i="3"/>
  <c r="J18" i="3"/>
  <c r="E18" i="3"/>
  <c r="F92" i="3"/>
  <c r="J17" i="3"/>
  <c r="J12" i="3"/>
  <c r="J118" i="3" s="1"/>
  <c r="E7" i="3"/>
  <c r="E114" i="3" s="1"/>
  <c r="J37" i="2"/>
  <c r="J36" i="2"/>
  <c r="AY95" i="1"/>
  <c r="J35" i="2"/>
  <c r="AX95" i="1"/>
  <c r="BI274" i="2"/>
  <c r="BH274" i="2"/>
  <c r="BG274" i="2"/>
  <c r="BF274" i="2"/>
  <c r="T274" i="2"/>
  <c r="R274" i="2"/>
  <c r="P274" i="2"/>
  <c r="BI273" i="2"/>
  <c r="BH273" i="2"/>
  <c r="BG273" i="2"/>
  <c r="BF273" i="2"/>
  <c r="T273" i="2"/>
  <c r="R273" i="2"/>
  <c r="P273" i="2"/>
  <c r="BI272" i="2"/>
  <c r="BH272" i="2"/>
  <c r="BG272" i="2"/>
  <c r="BF272" i="2"/>
  <c r="T272" i="2"/>
  <c r="R272" i="2"/>
  <c r="P272" i="2"/>
  <c r="BI270" i="2"/>
  <c r="BH270" i="2"/>
  <c r="BG270" i="2"/>
  <c r="BF270" i="2"/>
  <c r="T270" i="2"/>
  <c r="R270" i="2"/>
  <c r="P270" i="2"/>
  <c r="BI269" i="2"/>
  <c r="BH269" i="2"/>
  <c r="BG269" i="2"/>
  <c r="BF269" i="2"/>
  <c r="T269" i="2"/>
  <c r="R269" i="2"/>
  <c r="P269" i="2"/>
  <c r="BI266" i="2"/>
  <c r="BH266" i="2"/>
  <c r="BG266" i="2"/>
  <c r="BF266" i="2"/>
  <c r="T266" i="2"/>
  <c r="R266" i="2"/>
  <c r="P266" i="2"/>
  <c r="BI264" i="2"/>
  <c r="BH264" i="2"/>
  <c r="BG264" i="2"/>
  <c r="BF264" i="2"/>
  <c r="T264" i="2"/>
  <c r="R264" i="2"/>
  <c r="P264"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48" i="2"/>
  <c r="BH248" i="2"/>
  <c r="BG248" i="2"/>
  <c r="BF248" i="2"/>
  <c r="T248" i="2"/>
  <c r="R248" i="2"/>
  <c r="P248" i="2"/>
  <c r="BI246" i="2"/>
  <c r="BH246" i="2"/>
  <c r="BG246" i="2"/>
  <c r="BF246" i="2"/>
  <c r="T246" i="2"/>
  <c r="R246" i="2"/>
  <c r="P246" i="2"/>
  <c r="BI244" i="2"/>
  <c r="BH244" i="2"/>
  <c r="BG244" i="2"/>
  <c r="BF244" i="2"/>
  <c r="T244" i="2"/>
  <c r="R244" i="2"/>
  <c r="P244" i="2"/>
  <c r="BI242" i="2"/>
  <c r="BH242" i="2"/>
  <c r="BG242" i="2"/>
  <c r="BF242" i="2"/>
  <c r="T242" i="2"/>
  <c r="R242" i="2"/>
  <c r="P242" i="2"/>
  <c r="BI238" i="2"/>
  <c r="BH238" i="2"/>
  <c r="BG238" i="2"/>
  <c r="BF238" i="2"/>
  <c r="T238" i="2"/>
  <c r="R238" i="2"/>
  <c r="P238" i="2"/>
  <c r="BI236" i="2"/>
  <c r="BH236" i="2"/>
  <c r="BG236" i="2"/>
  <c r="BF236" i="2"/>
  <c r="T236" i="2"/>
  <c r="R236" i="2"/>
  <c r="P236" i="2"/>
  <c r="BI232" i="2"/>
  <c r="BH232" i="2"/>
  <c r="BG232" i="2"/>
  <c r="BF232" i="2"/>
  <c r="T232" i="2"/>
  <c r="R232" i="2"/>
  <c r="P232" i="2"/>
  <c r="BI229" i="2"/>
  <c r="BH229" i="2"/>
  <c r="BG229" i="2"/>
  <c r="BF229" i="2"/>
  <c r="T229" i="2"/>
  <c r="R229" i="2"/>
  <c r="P229" i="2"/>
  <c r="BI227" i="2"/>
  <c r="BH227" i="2"/>
  <c r="BG227" i="2"/>
  <c r="BF227" i="2"/>
  <c r="T227" i="2"/>
  <c r="R227" i="2"/>
  <c r="P227" i="2"/>
  <c r="BI225" i="2"/>
  <c r="BH225" i="2"/>
  <c r="BG225" i="2"/>
  <c r="BF225" i="2"/>
  <c r="T225" i="2"/>
  <c r="R225" i="2"/>
  <c r="P225" i="2"/>
  <c r="BI222" i="2"/>
  <c r="BH222" i="2"/>
  <c r="BG222" i="2"/>
  <c r="BF222" i="2"/>
  <c r="T222" i="2"/>
  <c r="R222" i="2"/>
  <c r="P222" i="2"/>
  <c r="BI217" i="2"/>
  <c r="BH217" i="2"/>
  <c r="BG217" i="2"/>
  <c r="BF217" i="2"/>
  <c r="T217" i="2"/>
  <c r="R217" i="2"/>
  <c r="P217" i="2"/>
  <c r="BI215" i="2"/>
  <c r="BH215" i="2"/>
  <c r="BG215" i="2"/>
  <c r="BF215" i="2"/>
  <c r="T215" i="2"/>
  <c r="R215" i="2"/>
  <c r="P215" i="2"/>
  <c r="BI210" i="2"/>
  <c r="BH210" i="2"/>
  <c r="BG210" i="2"/>
  <c r="BF210" i="2"/>
  <c r="T210" i="2"/>
  <c r="R210" i="2"/>
  <c r="P210" i="2"/>
  <c r="BI208" i="2"/>
  <c r="BH208" i="2"/>
  <c r="BG208" i="2"/>
  <c r="BF208" i="2"/>
  <c r="T208" i="2"/>
  <c r="R208" i="2"/>
  <c r="P208" i="2"/>
  <c r="BI206" i="2"/>
  <c r="BH206" i="2"/>
  <c r="BG206" i="2"/>
  <c r="BF206" i="2"/>
  <c r="T206" i="2"/>
  <c r="R206" i="2"/>
  <c r="P206" i="2"/>
  <c r="BI203" i="2"/>
  <c r="BH203" i="2"/>
  <c r="BG203" i="2"/>
  <c r="BF203" i="2"/>
  <c r="T203" i="2"/>
  <c r="R203" i="2"/>
  <c r="P203" i="2"/>
  <c r="BI201" i="2"/>
  <c r="BH201" i="2"/>
  <c r="BG201" i="2"/>
  <c r="BF201" i="2"/>
  <c r="T201" i="2"/>
  <c r="R201" i="2"/>
  <c r="P201"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87" i="2"/>
  <c r="BH187" i="2"/>
  <c r="BG187" i="2"/>
  <c r="BF187" i="2"/>
  <c r="T187" i="2"/>
  <c r="T186" i="2" s="1"/>
  <c r="R187" i="2"/>
  <c r="R186" i="2" s="1"/>
  <c r="P187" i="2"/>
  <c r="P186" i="2" s="1"/>
  <c r="BI183" i="2"/>
  <c r="BH183" i="2"/>
  <c r="BG183" i="2"/>
  <c r="BF183" i="2"/>
  <c r="T183" i="2"/>
  <c r="R183" i="2"/>
  <c r="P183" i="2"/>
  <c r="BI181" i="2"/>
  <c r="BH181" i="2"/>
  <c r="BG181" i="2"/>
  <c r="BF181" i="2"/>
  <c r="T181" i="2"/>
  <c r="R181" i="2"/>
  <c r="P181" i="2"/>
  <c r="BI178" i="2"/>
  <c r="BH178" i="2"/>
  <c r="BG178" i="2"/>
  <c r="BF178" i="2"/>
  <c r="T178" i="2"/>
  <c r="R178" i="2"/>
  <c r="P178" i="2"/>
  <c r="BI172" i="2"/>
  <c r="BH172" i="2"/>
  <c r="BG172" i="2"/>
  <c r="BF172" i="2"/>
  <c r="T172" i="2"/>
  <c r="R172" i="2"/>
  <c r="P172" i="2"/>
  <c r="BI166" i="2"/>
  <c r="BH166" i="2"/>
  <c r="BG166" i="2"/>
  <c r="BF166" i="2"/>
  <c r="T166" i="2"/>
  <c r="R166" i="2"/>
  <c r="P166" i="2"/>
  <c r="BI164" i="2"/>
  <c r="BH164" i="2"/>
  <c r="BG164" i="2"/>
  <c r="BF164" i="2"/>
  <c r="T164" i="2"/>
  <c r="R164" i="2"/>
  <c r="P164" i="2"/>
  <c r="BI160" i="2"/>
  <c r="BH160" i="2"/>
  <c r="BG160" i="2"/>
  <c r="BF160" i="2"/>
  <c r="T160" i="2"/>
  <c r="R160" i="2"/>
  <c r="P160" i="2"/>
  <c r="BI157" i="2"/>
  <c r="BH157" i="2"/>
  <c r="BG157" i="2"/>
  <c r="BF157" i="2"/>
  <c r="T157" i="2"/>
  <c r="R157" i="2"/>
  <c r="P157" i="2"/>
  <c r="BI154" i="2"/>
  <c r="BH154" i="2"/>
  <c r="BG154" i="2"/>
  <c r="BF154" i="2"/>
  <c r="T154" i="2"/>
  <c r="R154" i="2"/>
  <c r="P154" i="2"/>
  <c r="BI145" i="2"/>
  <c r="BH145" i="2"/>
  <c r="BG145" i="2"/>
  <c r="BF145" i="2"/>
  <c r="T145" i="2"/>
  <c r="R145" i="2"/>
  <c r="P145" i="2"/>
  <c r="BI136" i="2"/>
  <c r="BH136" i="2"/>
  <c r="BG136" i="2"/>
  <c r="BF136" i="2"/>
  <c r="T136" i="2"/>
  <c r="R136" i="2"/>
  <c r="P136" i="2"/>
  <c r="J129" i="2"/>
  <c r="J128" i="2"/>
  <c r="F128" i="2"/>
  <c r="F126" i="2"/>
  <c r="E124" i="2"/>
  <c r="J92" i="2"/>
  <c r="J91" i="2"/>
  <c r="F91" i="2"/>
  <c r="F89" i="2"/>
  <c r="E87" i="2"/>
  <c r="J18" i="2"/>
  <c r="E18" i="2"/>
  <c r="F129" i="2" s="1"/>
  <c r="J17" i="2"/>
  <c r="J12" i="2"/>
  <c r="J126" i="2"/>
  <c r="E7" i="2"/>
  <c r="E85" i="2" s="1"/>
  <c r="L90" i="1"/>
  <c r="AM90" i="1"/>
  <c r="AM89" i="1"/>
  <c r="L89" i="1"/>
  <c r="AM87" i="1"/>
  <c r="L87" i="1"/>
  <c r="L85" i="1"/>
  <c r="L84" i="1"/>
  <c r="J140" i="5"/>
  <c r="BK137" i="5"/>
  <c r="BK135" i="5"/>
  <c r="BK130" i="5"/>
  <c r="J128" i="5"/>
  <c r="J126" i="5"/>
  <c r="BK124" i="5"/>
  <c r="J122" i="5"/>
  <c r="J221" i="4"/>
  <c r="J210" i="4"/>
  <c r="BK207" i="4"/>
  <c r="BK204" i="4"/>
  <c r="BK197" i="4"/>
  <c r="J192" i="4"/>
  <c r="J190" i="4"/>
  <c r="BK189" i="4"/>
  <c r="BK188" i="4"/>
  <c r="BK180" i="4"/>
  <c r="BK164" i="4"/>
  <c r="J155" i="4"/>
  <c r="BK147" i="4"/>
  <c r="BK138" i="4"/>
  <c r="J134" i="4"/>
  <c r="BK179" i="3"/>
  <c r="J175" i="3"/>
  <c r="BK173" i="3"/>
  <c r="BK151" i="3"/>
  <c r="J140" i="3"/>
  <c r="BK138" i="3"/>
  <c r="J274" i="2"/>
  <c r="BK273" i="2"/>
  <c r="J270" i="2"/>
  <c r="BK259" i="2"/>
  <c r="J248" i="2"/>
  <c r="BK229" i="2"/>
  <c r="BK222" i="2"/>
  <c r="BK215" i="2"/>
  <c r="BK208" i="2"/>
  <c r="J194" i="2"/>
  <c r="BK192" i="2"/>
  <c r="J181" i="2"/>
  <c r="BK178" i="2"/>
  <c r="BK160" i="2"/>
  <c r="BK154" i="2"/>
  <c r="BK145" i="2"/>
  <c r="J136" i="2"/>
  <c r="BK132" i="5"/>
  <c r="J129" i="5"/>
  <c r="J127" i="5"/>
  <c r="BK126" i="5"/>
  <c r="BK123" i="5"/>
  <c r="BK223" i="4"/>
  <c r="J220" i="4"/>
  <c r="BK202" i="4"/>
  <c r="BK201" i="4"/>
  <c r="J199" i="4"/>
  <c r="J194" i="4"/>
  <c r="BK177" i="4"/>
  <c r="J167" i="4"/>
  <c r="BK136" i="4"/>
  <c r="BK134" i="4"/>
  <c r="J133" i="4"/>
  <c r="J178" i="3"/>
  <c r="BK175" i="3"/>
  <c r="BK164" i="3"/>
  <c r="BK155" i="3"/>
  <c r="J151" i="3"/>
  <c r="J146" i="3"/>
  <c r="BK140" i="3"/>
  <c r="BK274" i="2"/>
  <c r="J273" i="2"/>
  <c r="BK272" i="2"/>
  <c r="J264" i="2"/>
  <c r="J259" i="2"/>
  <c r="J257" i="2"/>
  <c r="J255" i="2"/>
  <c r="J253" i="2"/>
  <c r="BK248" i="2"/>
  <c r="J246" i="2"/>
  <c r="BK244" i="2"/>
  <c r="J238" i="2"/>
  <c r="J225" i="2"/>
  <c r="J217" i="2"/>
  <c r="J215" i="2"/>
  <c r="J206" i="2"/>
  <c r="BK201" i="2"/>
  <c r="J198" i="2"/>
  <c r="BK196" i="2"/>
  <c r="J187" i="2"/>
  <c r="J178" i="2"/>
  <c r="BK166" i="2"/>
  <c r="BK136" i="2"/>
  <c r="J132" i="5"/>
  <c r="J125" i="5"/>
  <c r="J123" i="5"/>
  <c r="BK221" i="4"/>
  <c r="BK215" i="4"/>
  <c r="BK214" i="4"/>
  <c r="BK212" i="4"/>
  <c r="J201" i="4"/>
  <c r="BK199" i="4"/>
  <c r="BK198" i="4"/>
  <c r="BK196" i="4"/>
  <c r="BK187" i="4"/>
  <c r="BK178" i="4"/>
  <c r="BK156" i="4"/>
  <c r="J147" i="4"/>
  <c r="BK140" i="4"/>
  <c r="J179" i="3"/>
  <c r="J166" i="3"/>
  <c r="J155" i="3"/>
  <c r="BK146" i="3"/>
  <c r="BK134" i="3"/>
  <c r="J132" i="3"/>
  <c r="J272" i="2"/>
  <c r="BK270" i="2"/>
  <c r="J266" i="2"/>
  <c r="BK236" i="2"/>
  <c r="J229" i="2"/>
  <c r="BK217" i="2"/>
  <c r="J208" i="2"/>
  <c r="BK183" i="2"/>
  <c r="J164" i="2"/>
  <c r="J145" i="2"/>
  <c r="BK133" i="5"/>
  <c r="J130" i="5"/>
  <c r="BK129" i="5"/>
  <c r="BK127" i="5"/>
  <c r="BK222" i="4"/>
  <c r="J218" i="4"/>
  <c r="J208" i="4"/>
  <c r="J195" i="4"/>
  <c r="BK192" i="4"/>
  <c r="BK184" i="4"/>
  <c r="J182" i="4"/>
  <c r="BK174" i="4"/>
  <c r="BK155" i="4"/>
  <c r="BK149" i="4"/>
  <c r="J136" i="4"/>
  <c r="BK133" i="4"/>
  <c r="J131" i="4"/>
  <c r="BK157" i="3"/>
  <c r="BK144" i="3"/>
  <c r="BK128" i="3"/>
  <c r="BK142" i="5"/>
  <c r="BK141" i="5"/>
  <c r="BK140" i="5"/>
  <c r="BK139" i="5"/>
  <c r="J136" i="5"/>
  <c r="BK134" i="5"/>
  <c r="BK131" i="5"/>
  <c r="BK125" i="5"/>
  <c r="J124" i="5"/>
  <c r="J217" i="4"/>
  <c r="J213" i="4"/>
  <c r="J212" i="4"/>
  <c r="J198" i="4"/>
  <c r="BK194" i="4"/>
  <c r="BK191" i="4"/>
  <c r="BK169" i="3"/>
  <c r="J164" i="3"/>
  <c r="BK161" i="3"/>
  <c r="J144" i="3"/>
  <c r="J269" i="2"/>
  <c r="BK253" i="2"/>
  <c r="J242" i="2"/>
  <c r="BK238" i="2"/>
  <c r="J236" i="2"/>
  <c r="BK227" i="2"/>
  <c r="J222" i="2"/>
  <c r="J210" i="2"/>
  <c r="BK203" i="2"/>
  <c r="J201" i="2"/>
  <c r="J192" i="2"/>
  <c r="J172" i="2"/>
  <c r="J157" i="2"/>
  <c r="J142" i="5"/>
  <c r="J141" i="5"/>
  <c r="J139" i="5"/>
  <c r="J137" i="5"/>
  <c r="BK136" i="5"/>
  <c r="J135" i="5"/>
  <c r="J134" i="5"/>
  <c r="J133" i="5"/>
  <c r="J131" i="5"/>
  <c r="BK128" i="5"/>
  <c r="BK122" i="5"/>
  <c r="J223" i="4"/>
  <c r="BK217" i="4"/>
  <c r="BK209" i="4"/>
  <c r="BK190" i="4"/>
  <c r="J188" i="4"/>
  <c r="BK182" i="4"/>
  <c r="J178" i="4"/>
  <c r="J177" i="4"/>
  <c r="J149" i="4"/>
  <c r="BK178" i="3"/>
  <c r="J176" i="3"/>
  <c r="J169" i="3"/>
  <c r="BK132" i="3"/>
  <c r="J128" i="3"/>
  <c r="BK269" i="2"/>
  <c r="BK266" i="2"/>
  <c r="BK264" i="2"/>
  <c r="BK255" i="2"/>
  <c r="BK246" i="2"/>
  <c r="J244" i="2"/>
  <c r="BK232" i="2"/>
  <c r="J227" i="2"/>
  <c r="BK225" i="2"/>
  <c r="J196" i="2"/>
  <c r="J183" i="2"/>
  <c r="BK164" i="2"/>
  <c r="J160" i="2"/>
  <c r="J154" i="2"/>
  <c r="BK218" i="4"/>
  <c r="J216" i="4"/>
  <c r="J215" i="4"/>
  <c r="BK213" i="4"/>
  <c r="BK210" i="4"/>
  <c r="BK208" i="4"/>
  <c r="J202" i="4"/>
  <c r="J197" i="4"/>
  <c r="BK193" i="4"/>
  <c r="J187" i="4"/>
  <c r="J184" i="4"/>
  <c r="J180" i="4"/>
  <c r="BK167" i="4"/>
  <c r="J164" i="4"/>
  <c r="J162" i="4"/>
  <c r="J140" i="4"/>
  <c r="BK131" i="4"/>
  <c r="BK176" i="3"/>
  <c r="J161" i="3"/>
  <c r="J222" i="4"/>
  <c r="BK220" i="4"/>
  <c r="BK216" i="4"/>
  <c r="J214" i="4"/>
  <c r="J209" i="4"/>
  <c r="J207" i="4"/>
  <c r="J204" i="4"/>
  <c r="J196" i="4"/>
  <c r="BK195" i="4"/>
  <c r="J193" i="4"/>
  <c r="J191" i="4"/>
  <c r="J189" i="4"/>
  <c r="J174" i="4"/>
  <c r="BK162" i="4"/>
  <c r="J156" i="4"/>
  <c r="J138" i="4"/>
  <c r="J173" i="3"/>
  <c r="BK166" i="3"/>
  <c r="J157" i="3"/>
  <c r="J138" i="3"/>
  <c r="J134" i="3"/>
  <c r="BK257" i="2"/>
  <c r="BK242" i="2"/>
  <c r="J232" i="2"/>
  <c r="BK210" i="2"/>
  <c r="BK206" i="2"/>
  <c r="J203" i="2"/>
  <c r="BK198" i="2"/>
  <c r="BK194" i="2"/>
  <c r="BK187" i="2"/>
  <c r="BK181" i="2"/>
  <c r="BK172" i="2"/>
  <c r="J166" i="2"/>
  <c r="BK157" i="2"/>
  <c r="AS94" i="1"/>
  <c r="R135" i="2" l="1"/>
  <c r="P191" i="2"/>
  <c r="R221" i="2"/>
  <c r="BK241" i="2"/>
  <c r="R252" i="2"/>
  <c r="R268" i="2"/>
  <c r="P143" i="3"/>
  <c r="P172" i="3"/>
  <c r="BK127" i="3"/>
  <c r="BK126" i="3"/>
  <c r="J126" i="3" s="1"/>
  <c r="J98" i="3" s="1"/>
  <c r="R143" i="3"/>
  <c r="BK172" i="3"/>
  <c r="J172" i="3" s="1"/>
  <c r="J104" i="3" s="1"/>
  <c r="BK176" i="4"/>
  <c r="J176" i="4"/>
  <c r="J101" i="4" s="1"/>
  <c r="T186" i="4"/>
  <c r="T171" i="2"/>
  <c r="T214" i="2"/>
  <c r="T213" i="2" s="1"/>
  <c r="BK235" i="2"/>
  <c r="J235" i="2" s="1"/>
  <c r="J107" i="2" s="1"/>
  <c r="T252" i="2"/>
  <c r="P271" i="2"/>
  <c r="T150" i="3"/>
  <c r="T172" i="3"/>
  <c r="T176" i="4"/>
  <c r="R200" i="4"/>
  <c r="T206" i="4"/>
  <c r="R219" i="4"/>
  <c r="P121" i="5"/>
  <c r="P120" i="5"/>
  <c r="P119" i="5" s="1"/>
  <c r="AU98" i="1" s="1"/>
  <c r="R121" i="5"/>
  <c r="R120" i="5" s="1"/>
  <c r="R119" i="5" s="1"/>
  <c r="BK135" i="2"/>
  <c r="R171" i="2"/>
  <c r="BK214" i="2"/>
  <c r="J214" i="2" s="1"/>
  <c r="J104" i="2" s="1"/>
  <c r="P221" i="2"/>
  <c r="P241" i="2"/>
  <c r="BK143" i="3"/>
  <c r="J143" i="3"/>
  <c r="J101" i="3" s="1"/>
  <c r="BK163" i="3"/>
  <c r="J163" i="3" s="1"/>
  <c r="J103" i="3" s="1"/>
  <c r="R130" i="4"/>
  <c r="P186" i="4"/>
  <c r="BK206" i="4"/>
  <c r="T211" i="4"/>
  <c r="BK121" i="5"/>
  <c r="J121" i="5"/>
  <c r="J98" i="5" s="1"/>
  <c r="T121" i="5"/>
  <c r="P135" i="2"/>
  <c r="R191" i="2"/>
  <c r="BK221" i="2"/>
  <c r="J221" i="2"/>
  <c r="J106" i="2" s="1"/>
  <c r="P235" i="2"/>
  <c r="R241" i="2"/>
  <c r="R240" i="2"/>
  <c r="R271" i="2"/>
  <c r="R127" i="3"/>
  <c r="R126" i="3" s="1"/>
  <c r="BK150" i="3"/>
  <c r="J150" i="3" s="1"/>
  <c r="J102" i="3" s="1"/>
  <c r="P163" i="3"/>
  <c r="T130" i="4"/>
  <c r="T129" i="4" s="1"/>
  <c r="R186" i="4"/>
  <c r="P211" i="4"/>
  <c r="P219" i="4"/>
  <c r="BK171" i="2"/>
  <c r="J171" i="2"/>
  <c r="J100" i="2" s="1"/>
  <c r="BK191" i="2"/>
  <c r="J191" i="2" s="1"/>
  <c r="J102" i="2" s="1"/>
  <c r="R214" i="2"/>
  <c r="R213" i="2"/>
  <c r="T235" i="2"/>
  <c r="P252" i="2"/>
  <c r="T268" i="2"/>
  <c r="P150" i="3"/>
  <c r="T163" i="3"/>
  <c r="BK130" i="4"/>
  <c r="J130" i="4" s="1"/>
  <c r="J98" i="4" s="1"/>
  <c r="BK186" i="4"/>
  <c r="J186" i="4"/>
  <c r="J102" i="4" s="1"/>
  <c r="T200" i="4"/>
  <c r="BK211" i="4"/>
  <c r="J211" i="4" s="1"/>
  <c r="J107" i="4" s="1"/>
  <c r="T219" i="4"/>
  <c r="BK138" i="5"/>
  <c r="J138" i="5"/>
  <c r="J99" i="5" s="1"/>
  <c r="P171" i="2"/>
  <c r="P214" i="2"/>
  <c r="P213" i="2" s="1"/>
  <c r="R235" i="2"/>
  <c r="T241" i="2"/>
  <c r="P268" i="2"/>
  <c r="BK271" i="2"/>
  <c r="J271" i="2" s="1"/>
  <c r="J112" i="2" s="1"/>
  <c r="T127" i="3"/>
  <c r="T126" i="3" s="1"/>
  <c r="R150" i="3"/>
  <c r="R172" i="3"/>
  <c r="P130" i="4"/>
  <c r="P176" i="4"/>
  <c r="BK200" i="4"/>
  <c r="J200" i="4"/>
  <c r="J103" i="4" s="1"/>
  <c r="R206" i="4"/>
  <c r="R205" i="4" s="1"/>
  <c r="R211" i="4"/>
  <c r="T135" i="2"/>
  <c r="T134" i="2"/>
  <c r="T191" i="2"/>
  <c r="T221" i="2"/>
  <c r="T220" i="2" s="1"/>
  <c r="BK252" i="2"/>
  <c r="J252" i="2" s="1"/>
  <c r="J110" i="2" s="1"/>
  <c r="BK268" i="2"/>
  <c r="J268" i="2"/>
  <c r="J111" i="2" s="1"/>
  <c r="T271" i="2"/>
  <c r="P127" i="3"/>
  <c r="P126" i="3" s="1"/>
  <c r="T143" i="3"/>
  <c r="T142" i="3"/>
  <c r="R163" i="3"/>
  <c r="R176" i="4"/>
  <c r="P200" i="4"/>
  <c r="P206" i="4"/>
  <c r="P205" i="4" s="1"/>
  <c r="BK219" i="4"/>
  <c r="J219" i="4" s="1"/>
  <c r="J108" i="4" s="1"/>
  <c r="T138" i="5"/>
  <c r="E122" i="2"/>
  <c r="BE164" i="2"/>
  <c r="BE178" i="2"/>
  <c r="BE201" i="2"/>
  <c r="BE217" i="2"/>
  <c r="BE238" i="2"/>
  <c r="BE253" i="2"/>
  <c r="BE255" i="2"/>
  <c r="J89" i="3"/>
  <c r="BE134" i="3"/>
  <c r="BE140" i="3"/>
  <c r="BE144" i="3"/>
  <c r="BE176" i="3"/>
  <c r="J89" i="4"/>
  <c r="BE131" i="4"/>
  <c r="BE149" i="4"/>
  <c r="BE180" i="4"/>
  <c r="BE198" i="4"/>
  <c r="BE201" i="4"/>
  <c r="BE151" i="3"/>
  <c r="BE155" i="3"/>
  <c r="BE164" i="3"/>
  <c r="BE166" i="3"/>
  <c r="BE178" i="3"/>
  <c r="BE179" i="3"/>
  <c r="BE191" i="4"/>
  <c r="BC98" i="1"/>
  <c r="BE136" i="2"/>
  <c r="BE145" i="2"/>
  <c r="BE222" i="2"/>
  <c r="BE229" i="2"/>
  <c r="BE259" i="2"/>
  <c r="BE270" i="2"/>
  <c r="BE273" i="2"/>
  <c r="BE274" i="2"/>
  <c r="E85" i="3"/>
  <c r="BE146" i="3"/>
  <c r="BE175" i="3"/>
  <c r="BE147" i="4"/>
  <c r="BE155" i="4"/>
  <c r="BE167" i="4"/>
  <c r="BE213" i="4"/>
  <c r="BE218" i="4"/>
  <c r="BE220" i="4"/>
  <c r="BE221" i="4"/>
  <c r="F92" i="5"/>
  <c r="J113" i="5"/>
  <c r="J89" i="2"/>
  <c r="BE154" i="2"/>
  <c r="BE166" i="2"/>
  <c r="BE196" i="2"/>
  <c r="BE198" i="2"/>
  <c r="BE225" i="2"/>
  <c r="BE248" i="2"/>
  <c r="BE138" i="3"/>
  <c r="BE140" i="4"/>
  <c r="BE156" i="4"/>
  <c r="BE215" i="4"/>
  <c r="BK203" i="4"/>
  <c r="J203" i="4" s="1"/>
  <c r="J104" i="4" s="1"/>
  <c r="BE130" i="5"/>
  <c r="BE133" i="5"/>
  <c r="BE135" i="5"/>
  <c r="BE137" i="5"/>
  <c r="BE140" i="5"/>
  <c r="BE141" i="5"/>
  <c r="BE142" i="5"/>
  <c r="BE169" i="3"/>
  <c r="BE162" i="4"/>
  <c r="BE164" i="4"/>
  <c r="BE178" i="4"/>
  <c r="BE196" i="4"/>
  <c r="BE197" i="4"/>
  <c r="BE202" i="4"/>
  <c r="BE212" i="4"/>
  <c r="BE216" i="4"/>
  <c r="BE123" i="5"/>
  <c r="BE126" i="5"/>
  <c r="BE132" i="5"/>
  <c r="BE160" i="2"/>
  <c r="BE181" i="2"/>
  <c r="BE187" i="2"/>
  <c r="BE215" i="2"/>
  <c r="BE227" i="2"/>
  <c r="BE264" i="2"/>
  <c r="BE272" i="2"/>
  <c r="F121" i="3"/>
  <c r="BE128" i="3"/>
  <c r="BE132" i="3"/>
  <c r="BE173" i="3"/>
  <c r="E118" i="4"/>
  <c r="F125" i="4"/>
  <c r="BE134" i="4"/>
  <c r="BE136" i="4"/>
  <c r="BE138" i="4"/>
  <c r="BE177" i="4"/>
  <c r="BE182" i="4"/>
  <c r="BE184" i="4"/>
  <c r="BE189" i="4"/>
  <c r="BE190" i="4"/>
  <c r="BE192" i="4"/>
  <c r="BE193" i="4"/>
  <c r="BE194" i="4"/>
  <c r="BE207" i="4"/>
  <c r="BK173" i="4"/>
  <c r="J173" i="4"/>
  <c r="J99" i="4" s="1"/>
  <c r="BE124" i="5"/>
  <c r="BE128" i="5"/>
  <c r="BE131" i="5"/>
  <c r="F92" i="2"/>
  <c r="BE172" i="2"/>
  <c r="BE183" i="2"/>
  <c r="BE192" i="2"/>
  <c r="BE194" i="2"/>
  <c r="BE208" i="2"/>
  <c r="BE210" i="2"/>
  <c r="BE232" i="2"/>
  <c r="BE236" i="2"/>
  <c r="BE242" i="2"/>
  <c r="BE269" i="2"/>
  <c r="BK186" i="2"/>
  <c r="J186" i="2" s="1"/>
  <c r="J101" i="2" s="1"/>
  <c r="BE157" i="3"/>
  <c r="BE161" i="3"/>
  <c r="BE187" i="4"/>
  <c r="BE188" i="4"/>
  <c r="BE204" i="4"/>
  <c r="BE209" i="4"/>
  <c r="BE210" i="4"/>
  <c r="BE217" i="4"/>
  <c r="E109" i="5"/>
  <c r="BE122" i="5"/>
  <c r="BE125" i="5"/>
  <c r="BE134" i="5"/>
  <c r="BE157" i="2"/>
  <c r="BE203" i="2"/>
  <c r="BE206" i="2"/>
  <c r="BE244" i="2"/>
  <c r="BE246" i="2"/>
  <c r="BE257" i="2"/>
  <c r="BE266" i="2"/>
  <c r="BE133" i="4"/>
  <c r="BE174" i="4"/>
  <c r="BE195" i="4"/>
  <c r="BE199" i="4"/>
  <c r="BE208" i="4"/>
  <c r="BE214" i="4"/>
  <c r="BE222" i="4"/>
  <c r="BE223" i="4"/>
  <c r="BE127" i="5"/>
  <c r="BE129" i="5"/>
  <c r="BE136" i="5"/>
  <c r="BE139" i="5"/>
  <c r="F34" i="2"/>
  <c r="BA95" i="1" s="1"/>
  <c r="F37" i="2"/>
  <c r="BD95" i="1" s="1"/>
  <c r="F37" i="4"/>
  <c r="BD97" i="1" s="1"/>
  <c r="F35" i="5"/>
  <c r="BB98" i="1" s="1"/>
  <c r="F35" i="2"/>
  <c r="BB95" i="1" s="1"/>
  <c r="F36" i="3"/>
  <c r="BC96" i="1" s="1"/>
  <c r="F37" i="5"/>
  <c r="BD98" i="1" s="1"/>
  <c r="J34" i="3"/>
  <c r="AW96" i="1" s="1"/>
  <c r="F34" i="5"/>
  <c r="BA98" i="1" s="1"/>
  <c r="F37" i="3"/>
  <c r="BD96" i="1" s="1"/>
  <c r="F34" i="3"/>
  <c r="BA96" i="1" s="1"/>
  <c r="F35" i="4"/>
  <c r="BB97" i="1" s="1"/>
  <c r="J34" i="4"/>
  <c r="AW97" i="1" s="1"/>
  <c r="F36" i="4"/>
  <c r="BC97" i="1" s="1"/>
  <c r="J34" i="2"/>
  <c r="AW95" i="1" s="1"/>
  <c r="J34" i="5"/>
  <c r="AW98" i="1" s="1"/>
  <c r="F34" i="4"/>
  <c r="BA97" i="1" s="1"/>
  <c r="F36" i="2"/>
  <c r="BC95" i="1" s="1"/>
  <c r="F35" i="3"/>
  <c r="BB96" i="1" s="1"/>
  <c r="BK205" i="4" l="1"/>
  <c r="J205" i="4"/>
  <c r="J105" i="4" s="1"/>
  <c r="P129" i="4"/>
  <c r="P128" i="4" s="1"/>
  <c r="AU97" i="1" s="1"/>
  <c r="P134" i="2"/>
  <c r="BK134" i="2"/>
  <c r="J134" i="2" s="1"/>
  <c r="J98" i="2" s="1"/>
  <c r="T205" i="4"/>
  <c r="P240" i="2"/>
  <c r="R220" i="2"/>
  <c r="T125" i="3"/>
  <c r="T124" i="3"/>
  <c r="T120" i="5"/>
  <c r="T119" i="5" s="1"/>
  <c r="P142" i="3"/>
  <c r="P125" i="3" s="1"/>
  <c r="P124" i="3" s="1"/>
  <c r="AU96" i="1" s="1"/>
  <c r="R134" i="2"/>
  <c r="R133" i="2"/>
  <c r="R132" i="2"/>
  <c r="P220" i="2"/>
  <c r="R142" i="3"/>
  <c r="R125" i="3" s="1"/>
  <c r="R124" i="3" s="1"/>
  <c r="BK240" i="2"/>
  <c r="J240" i="2" s="1"/>
  <c r="J108" i="2" s="1"/>
  <c r="T240" i="2"/>
  <c r="T133" i="2" s="1"/>
  <c r="T132" i="2" s="1"/>
  <c r="T128" i="4"/>
  <c r="R129" i="4"/>
  <c r="R128" i="4" s="1"/>
  <c r="J206" i="4"/>
  <c r="J106" i="4"/>
  <c r="J135" i="2"/>
  <c r="J99" i="2" s="1"/>
  <c r="BK213" i="2"/>
  <c r="J213" i="2" s="1"/>
  <c r="J103" i="2" s="1"/>
  <c r="J241" i="2"/>
  <c r="J109" i="2" s="1"/>
  <c r="J127" i="3"/>
  <c r="J99" i="3"/>
  <c r="BK142" i="3"/>
  <c r="J142" i="3"/>
  <c r="J100" i="3" s="1"/>
  <c r="BK129" i="4"/>
  <c r="J129" i="4" s="1"/>
  <c r="J97" i="4" s="1"/>
  <c r="BK120" i="5"/>
  <c r="J120" i="5"/>
  <c r="J97" i="5" s="1"/>
  <c r="BK220" i="2"/>
  <c r="J220" i="2" s="1"/>
  <c r="J105" i="2" s="1"/>
  <c r="J33" i="5"/>
  <c r="AV98" i="1" s="1"/>
  <c r="AT98" i="1" s="1"/>
  <c r="F33" i="3"/>
  <c r="AZ96" i="1" s="1"/>
  <c r="BD94" i="1"/>
  <c r="W33" i="1" s="1"/>
  <c r="J33" i="4"/>
  <c r="AV97" i="1" s="1"/>
  <c r="AT97" i="1" s="1"/>
  <c r="BB94" i="1"/>
  <c r="W31" i="1"/>
  <c r="F33" i="5"/>
  <c r="AZ98" i="1"/>
  <c r="J33" i="3"/>
  <c r="AV96" i="1"/>
  <c r="AT96" i="1" s="1"/>
  <c r="F33" i="2"/>
  <c r="AZ95" i="1" s="1"/>
  <c r="BA94" i="1"/>
  <c r="W30" i="1" s="1"/>
  <c r="J33" i="2"/>
  <c r="AV95" i="1" s="1"/>
  <c r="AT95" i="1" s="1"/>
  <c r="BC94" i="1"/>
  <c r="W32" i="1"/>
  <c r="F33" i="4"/>
  <c r="AZ97" i="1" s="1"/>
  <c r="P133" i="2" l="1"/>
  <c r="P132" i="2" s="1"/>
  <c r="AU95" i="1" s="1"/>
  <c r="AU94" i="1" s="1"/>
  <c r="BK125" i="3"/>
  <c r="J125" i="3"/>
  <c r="J97" i="3"/>
  <c r="BK128" i="4"/>
  <c r="J128" i="4"/>
  <c r="BK119" i="5"/>
  <c r="J119" i="5" s="1"/>
  <c r="J96" i="5" s="1"/>
  <c r="BK133" i="2"/>
  <c r="BK132" i="2"/>
  <c r="J132" i="2"/>
  <c r="J30" i="2" s="1"/>
  <c r="AG95" i="1" s="1"/>
  <c r="AN95" i="1" s="1"/>
  <c r="AW94" i="1"/>
  <c r="AK30" i="1"/>
  <c r="AX94" i="1"/>
  <c r="AZ94" i="1"/>
  <c r="W29" i="1"/>
  <c r="AY94" i="1"/>
  <c r="J30" i="4"/>
  <c r="AG97" i="1" s="1"/>
  <c r="AN97" i="1" s="1"/>
  <c r="J39" i="2" l="1"/>
  <c r="J96" i="2"/>
  <c r="J96" i="4"/>
  <c r="J133" i="2"/>
  <c r="J97" i="2"/>
  <c r="BK124" i="3"/>
  <c r="J124" i="3"/>
  <c r="J96" i="3" s="1"/>
  <c r="J39" i="4"/>
  <c r="AV94" i="1"/>
  <c r="AK29" i="1"/>
  <c r="J30" i="5"/>
  <c r="AG98" i="1" s="1"/>
  <c r="AN98" i="1" s="1"/>
  <c r="J39" i="5" l="1"/>
  <c r="J30" i="3"/>
  <c r="AG96" i="1"/>
  <c r="AN96" i="1"/>
  <c r="AT94" i="1"/>
  <c r="J39" i="3" l="1"/>
  <c r="AG94" i="1"/>
  <c r="AK26" i="1"/>
  <c r="AK35" i="1"/>
  <c r="AN94" i="1" l="1"/>
</calcChain>
</file>

<file path=xl/sharedStrings.xml><?xml version="1.0" encoding="utf-8"?>
<sst xmlns="http://schemas.openxmlformats.org/spreadsheetml/2006/main" count="4080" uniqueCount="761">
  <si>
    <t>Export Komplet</t>
  </si>
  <si>
    <t/>
  </si>
  <si>
    <t>2.0</t>
  </si>
  <si>
    <t>ZAMOK</t>
  </si>
  <si>
    <t>False</t>
  </si>
  <si>
    <t>{7b8b5d9a-374d-4c8a-82dc-f4ea4d13d8e5}</t>
  </si>
  <si>
    <t>0,01</t>
  </si>
  <si>
    <t>21</t>
  </si>
  <si>
    <t>15</t>
  </si>
  <si>
    <t>REKAPITULACE STAVBY</t>
  </si>
  <si>
    <t>v ---  níže se nacházejí doplnkové a pomocné údaje k sestavám  --- v</t>
  </si>
  <si>
    <t>Návod na vyplnění</t>
  </si>
  <si>
    <t>0,001</t>
  </si>
  <si>
    <t>Kód:</t>
  </si>
  <si>
    <t>2020-036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</si>
  <si>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</si>
  <si>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</si>
  <si>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propadu silnice II/275 Mcely</t>
  </si>
  <si>
    <t>KSO:</t>
  </si>
  <si>
    <t>CC-CZ:</t>
  </si>
  <si>
    <t>Místo:</t>
  </si>
  <si>
    <t xml:space="preserve"> </t>
  </si>
  <si>
    <t>Datum:</t>
  </si>
  <si>
    <t>24. 8. 2020</t>
  </si>
  <si>
    <t>Zadavatel:</t>
  </si>
  <si>
    <t>IČ:</t>
  </si>
  <si>
    <t>Obec Mcely</t>
  </si>
  <si>
    <t>DIČ:</t>
  </si>
  <si>
    <t>Uchazeč:</t>
  </si>
  <si>
    <t>Vyplň údaj</t>
  </si>
  <si>
    <t>Projektant:</t>
  </si>
  <si>
    <t>27086135</t>
  </si>
  <si>
    <t xml:space="preserve">CR Project s.r.o. </t>
  </si>
  <si>
    <t>CZ27086135</t>
  </si>
  <si>
    <t>True</t>
  </si>
  <si>
    <t>Zpracovatel:</t>
  </si>
  <si>
    <t>Josef Nentwich</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</si>
  <si>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</si>
  <si>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</si>
  <si>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</si>
  <si>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</si>
  <si>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</si>
  <si>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</si>
  <si>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</si>
  <si>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</si>
  <si>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</si>
  <si>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</si>
  <si>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</si>
  <si>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</si>
  <si>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</si>
  <si>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</si>
  <si>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</si>
  <si>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</si>
  <si>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</si>
  <si>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</si>
  <si>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</si>
  <si>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</si>
  <si>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</si>
  <si>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</si>
  <si>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</si>
  <si>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</si>
  <si>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</si>
  <si>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</si>
  <si>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</si>
  <si>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</si>
  <si>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</si>
  <si>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</si>
  <si>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</si>
  <si>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</si>
  <si>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</si>
  <si>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</si>
  <si>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</si>
  <si>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</si>
  <si>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</si>
  <si>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</si>
  <si>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</si>
  <si>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</si>
  <si>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</si>
  <si>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</si>
  <si>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</si>
  <si>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</si>
  <si>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</si>
  <si>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</si>
  <si>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</si>
  <si>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SO.101</t>
  </si>
  <si>
    <t>SO.101 - Oprava silnice</t>
  </si>
  <si>
    <t>STA</t>
  </si>
  <si>
    <t>1</t>
  </si>
  <si>
    <t>{efde9646-f395-4ca0-bf81-dee4d4413ebc}</t>
  </si>
  <si>
    <t>2</t>
  </si>
  <si>
    <t>SO.101.1</t>
  </si>
  <si>
    <t>SO.101.1 - Oprava silnice - investice KSUS</t>
  </si>
  <si>
    <t>{84e9180d-b6c1-4834-9846-c7a2e6db2580}</t>
  </si>
  <si>
    <t>SO.301</t>
  </si>
  <si>
    <t>SO.301 - Oprava dešťové kanalizace</t>
  </si>
  <si>
    <t>{482f959f-601e-4b0a-964a-17bb8f8f1af9}</t>
  </si>
  <si>
    <t>VRN</t>
  </si>
  <si>
    <t>Vedlejší rozpočtové náklady</t>
  </si>
  <si>
    <t>{3cb33000-6947-4a55-b7d5-3b23bba183fb}</t>
  </si>
  <si>
    <t>KRYCÍ LIST SOUPISU PRACÍ</t>
  </si>
  <si>
    <t>Objekt:</t>
  </si>
  <si>
    <t>SO.101 - SO.101 - Oprava silnice</t>
  </si>
  <si>
    <t>REKAPITULACE ČLENĚNÍ SOUPISU PRACÍ</t>
  </si>
  <si>
    <t>Kód dílu - Popis</t>
  </si>
  <si>
    <t>Cena celkem [CZK]</t>
  </si>
  <si>
    <t>Náklady ze soupisu prací</t>
  </si>
  <si>
    <t>-1</t>
  </si>
  <si>
    <t>HSV - Práce a dodávky HSV</t>
  </si>
  <si>
    <t xml:space="preserve">    1 - Zemní práce</t>
  </si>
  <si>
    <t xml:space="preserve">      R10 - Společné zemní práce</t>
  </si>
  <si>
    <t xml:space="preserve">      R11 - Zemní práce pro komunikace a terénní úpravy</t>
  </si>
  <si>
    <t xml:space="preserve">      R13 - Odstranění a ochrana zeleně</t>
  </si>
  <si>
    <t xml:space="preserve">      R14 - Založení zeleně</t>
  </si>
  <si>
    <t xml:space="preserve">    2 - Zakládání</t>
  </si>
  <si>
    <t xml:space="preserve">      R21 - Ochrany sítí</t>
  </si>
  <si>
    <t xml:space="preserve">    5 - Komunikace</t>
  </si>
  <si>
    <t xml:space="preserve">      R50 - Podkladní vrstvy a ostatní plochy</t>
  </si>
  <si>
    <t xml:space="preserve">      R55 - Vjezdy a vstupy - žulová dlažba</t>
  </si>
  <si>
    <t xml:space="preserve">    9 - Ostatní konstrukce a práce-bourání</t>
  </si>
  <si>
    <t xml:space="preserve">      R90 - Společné práce pro bourání a konstrukce</t>
  </si>
  <si>
    <t xml:space="preserve">      R96 - Bourání konstrukcí vozovek</t>
  </si>
  <si>
    <t xml:space="preserve">      R99 - Svislé dopravní značení</t>
  </si>
  <si>
    <t xml:space="preserve">      99 - Přesuny hmot a sutí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</si>
  <si>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</si>
  <si>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</si>
  <si>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</si>
  <si>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</si>
  <si>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</si>
  <si>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</si>
  <si>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</si>
  <si>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</si>
  <si>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</si>
  <si>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</si>
  <si>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</si>
  <si>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</si>
  <si>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</si>
  <si>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</si>
  <si>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</si>
  <si>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</si>
  <si>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</si>
  <si>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</si>
  <si>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</si>
  <si>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</si>
  <si>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167151101</t>
  </si>
  <si>
    <t>Nakládání výkopku z hornin třídy těžitelnosti I, skupiny 1 až 3 do 100 m3</t>
  </si>
  <si>
    <t>m3</t>
  </si>
  <si>
    <t>4</t>
  </si>
  <si>
    <t>3</t>
  </si>
  <si>
    <t>-1556131031</t>
  </si>
  <si>
    <t>VV</t>
  </si>
  <si>
    <t>Nakládání na mezideponii pro násypy, zásypy a zpětné použití ornice:</t>
  </si>
  <si>
    <t>27,0*0,250 "- ornice"</t>
  </si>
  <si>
    <t>Mezisoučet</t>
  </si>
  <si>
    <t>Nakládání na mezideponii pro odvoz na skládku/deponii:</t>
  </si>
  <si>
    <t>93,50 "- z odkopů pro komunikace"</t>
  </si>
  <si>
    <t>9,50-27,0*0,250 "- ornice"</t>
  </si>
  <si>
    <t>Součet</t>
  </si>
  <si>
    <t>162351103</t>
  </si>
  <si>
    <t>Vodorovné přemístění do 500 m výkopku/sypaniny z horniny třídy těžitelnosti I, skupiny 1 až 3</t>
  </si>
  <si>
    <t>491868200</t>
  </si>
  <si>
    <t>Dovoz materiálu na mezideponii pro další použití</t>
  </si>
  <si>
    <t>9,50 "- ornice"</t>
  </si>
  <si>
    <t>Dovoz materiálu z mezideponie na místo použití</t>
  </si>
  <si>
    <t>162651112</t>
  </si>
  <si>
    <t>Vodorovné přemístění do 5000 m výkopku/sypaniny z horniny třídy těžitelnosti I, skupiny 1 až 3</t>
  </si>
  <si>
    <t>2019635516</t>
  </si>
  <si>
    <t>Odvoz přebytečné ornice na deponii investora</t>
  </si>
  <si>
    <t>162751117</t>
  </si>
  <si>
    <t>Vodorovné přemístění do 10000 m výkopku/sypaniny z horniny třídy těžitelnosti I, skupiny 1 až 3</t>
  </si>
  <si>
    <t>1395663249</t>
  </si>
  <si>
    <t>Odvoz přebytečného výkopku na skládku:</t>
  </si>
  <si>
    <t>5</t>
  </si>
  <si>
    <t>171201201</t>
  </si>
  <si>
    <t>Uložení sypaniny na skládky nebo meziskládky</t>
  </si>
  <si>
    <t>2006280894</t>
  </si>
  <si>
    <t>2,750 "- viz. položka č. 1626511xx - Vodorovné přemístění výkopku"</t>
  </si>
  <si>
    <t>93,50 "- viz. položka č. 1627511xx - Vodorovné přemístění výkopku na skládku"</t>
  </si>
  <si>
    <t>6</t>
  </si>
  <si>
    <t>171201221</t>
  </si>
  <si>
    <t>Poplatek za uložení na skládce (skládkovné) zeminy a kamení kód odpadu 17 05 04</t>
  </si>
  <si>
    <t>t</t>
  </si>
  <si>
    <t>-577097893</t>
  </si>
  <si>
    <t>93,50*2,0 "- viz. položka č. 1627511xx - Vodorovné přemístění výkopku na skládku"</t>
  </si>
  <si>
    <t>7</t>
  </si>
  <si>
    <t>181152302</t>
  </si>
  <si>
    <t>Úprava pláně pro silnice a dálnice v zářezech se zhutněním</t>
  </si>
  <si>
    <t>m2</t>
  </si>
  <si>
    <t>1219229400</t>
  </si>
  <si>
    <t>Pro komunikace a zpevněné plochy:</t>
  </si>
  <si>
    <t>159,0*1,11 "- komunikace pro aut. dopravu - KS I"</t>
  </si>
  <si>
    <t>(0,50+0,50)*1,05 "- vjezdy a vstupy"</t>
  </si>
  <si>
    <t>R11</t>
  </si>
  <si>
    <t>Zemní práce pro komunikace a terénní úpravy</t>
  </si>
  <si>
    <t>8</t>
  </si>
  <si>
    <t>122252203</t>
  </si>
  <si>
    <t>Odkopávky a prokopávky nezapažené pro silnice a dálnice v hornině třídy těžitelnosti I objem do 100 m3 strojně</t>
  </si>
  <si>
    <t>672314885</t>
  </si>
  <si>
    <t>Odkop pro komunikace a zpevněné plochy:</t>
  </si>
  <si>
    <t>(0,096+0,097)*27,230</t>
  </si>
  <si>
    <t>Odkop pro výměnu podloží:</t>
  </si>
  <si>
    <t>0,500*159,0*1,11 "- komunikace pro aut. dopravu - KS I"</t>
  </si>
  <si>
    <t>9</t>
  </si>
  <si>
    <t>120001101</t>
  </si>
  <si>
    <t>Příplatek za ztížení odkopávky nebo prokopávky v blízkosti inženýrských sítí</t>
  </si>
  <si>
    <t>-2020034209</t>
  </si>
  <si>
    <t>Uvažováno s 5,0% objemu:</t>
  </si>
  <si>
    <t>93,50*0,05</t>
  </si>
  <si>
    <t>10</t>
  </si>
  <si>
    <t>171152112</t>
  </si>
  <si>
    <t>Uložení sypaniny z hornin nesoudržných a sypkých do násypů zhutněných mimo aktivní zónu silnic a dálnic</t>
  </si>
  <si>
    <t>-1691803063</t>
  </si>
  <si>
    <t>(0,096+0,097)*27,230 "- v místě krajnic"</t>
  </si>
  <si>
    <t>11</t>
  </si>
  <si>
    <t>M</t>
  </si>
  <si>
    <t>58331200</t>
  </si>
  <si>
    <t>štěrkopísek netříděný zásypový</t>
  </si>
  <si>
    <t>-331540270</t>
  </si>
  <si>
    <t>Uvažováno 2,150 t/m3:</t>
  </si>
  <si>
    <t>2,15*(0,096+0,097)*27,230 "- v místě krajnic"</t>
  </si>
  <si>
    <t>R13</t>
  </si>
  <si>
    <t>Odstranění a ochrana zeleně</t>
  </si>
  <si>
    <t>12</t>
  </si>
  <si>
    <t>121103111</t>
  </si>
  <si>
    <t>Skrývka zemin schopných zúrodnění v rovině a svahu do 1:5</t>
  </si>
  <si>
    <t>897520578</t>
  </si>
  <si>
    <t>Odhadovaná tl. ornice 250 mm</t>
  </si>
  <si>
    <t>Odvoz na mezideponii na staveništi</t>
  </si>
  <si>
    <t>0,250*(24,0+4,0+3,0+7,0)</t>
  </si>
  <si>
    <t>R14</t>
  </si>
  <si>
    <t>Založení zeleně</t>
  </si>
  <si>
    <t>13</t>
  </si>
  <si>
    <t>184802211</t>
  </si>
  <si>
    <t>Chemické odplevelení před založením kultury nad 20 m2 postřikem na široko ve svahu do 1:2</t>
  </si>
  <si>
    <t>-973879986</t>
  </si>
  <si>
    <t>24,0+3,0</t>
  </si>
  <si>
    <t>14</t>
  </si>
  <si>
    <t>183402121</t>
  </si>
  <si>
    <t>Rozrušení půdy souvislé plochy do 500 m2 hloubky do 150 mm v rovině a svahu do 1:5</t>
  </si>
  <si>
    <t>-1045695429</t>
  </si>
  <si>
    <t>27,0 "- Viz. pol. č. 184802211 - Chemické odplevelení před založením kultury"</t>
  </si>
  <si>
    <t>181006114</t>
  </si>
  <si>
    <t>Rozprostření zemin tl vrstvy do 0,3 m schopných zúrodnění v rovině a sklonu do 1:5</t>
  </si>
  <si>
    <t>-676157178</t>
  </si>
  <si>
    <t>16</t>
  </si>
  <si>
    <t>181111121</t>
  </si>
  <si>
    <t>Plošná úprava terénu do 500 m2 zemina tř 1 až 4 nerovnosti do 150 mm v rovinně a svahu do 1:5</t>
  </si>
  <si>
    <t>1763175297</t>
  </si>
  <si>
    <t>Úprava podorničí</t>
  </si>
  <si>
    <t>27,0 "- Viz. pol. č. 183402121 - Rozrušení půdy na hl. 150 mm"</t>
  </si>
  <si>
    <t>17</t>
  </si>
  <si>
    <t>181411131</t>
  </si>
  <si>
    <t>Založení parkového trávníku výsevem plochy do 1000 m2 v rovině a ve svahu do 1:5</t>
  </si>
  <si>
    <t>482518248</t>
  </si>
  <si>
    <t>18</t>
  </si>
  <si>
    <t>00572470</t>
  </si>
  <si>
    <t>osivo směs travní univerzál</t>
  </si>
  <si>
    <t>kg</t>
  </si>
  <si>
    <t>1016187637</t>
  </si>
  <si>
    <t>Uvažovaná spotřeba 0,015 kg/m2</t>
  </si>
  <si>
    <t>0,015*27,0</t>
  </si>
  <si>
    <t>19</t>
  </si>
  <si>
    <t>185811211</t>
  </si>
  <si>
    <t>Vyhrabání trávníku souvislé plochy do 1000 m2 v rovině a svahu do 1:5</t>
  </si>
  <si>
    <t>1173234413</t>
  </si>
  <si>
    <t>20</t>
  </si>
  <si>
    <t>111151121</t>
  </si>
  <si>
    <t>Pokosení trávníku parkového plochy do 1000 m2 s odvozem do 20 km v rovině a svahu do 1:5</t>
  </si>
  <si>
    <t>1956950324</t>
  </si>
  <si>
    <t>185802113</t>
  </si>
  <si>
    <t>Hnojení půdy umělým hnojivem na široko v rovině a svahu do 1:5</t>
  </si>
  <si>
    <t>-854904504</t>
  </si>
  <si>
    <t>Uvažovaná spotřeba 0,00005 t/m2</t>
  </si>
  <si>
    <t>0,00005*27,0</t>
  </si>
  <si>
    <t>Zakládání</t>
  </si>
  <si>
    <t>R21</t>
  </si>
  <si>
    <t>Ochrany sítí</t>
  </si>
  <si>
    <t>22</t>
  </si>
  <si>
    <t>460510024</t>
  </si>
  <si>
    <t>Kabelové prostupy z trub betonových do rýhy s obetonováním, průměru do 15 cm</t>
  </si>
  <si>
    <t>m</t>
  </si>
  <si>
    <t>-1301789567</t>
  </si>
  <si>
    <t>3,0 "- Ohrana vedení stávajících sítí</t>
  </si>
  <si>
    <t>23</t>
  </si>
  <si>
    <t>345711001</t>
  </si>
  <si>
    <t>chránička podélně dělená HDPE DN 110</t>
  </si>
  <si>
    <t>-130290162</t>
  </si>
  <si>
    <t>Ztratné 2%</t>
  </si>
  <si>
    <t>3,0*1,02</t>
  </si>
  <si>
    <t>Komunikace</t>
  </si>
  <si>
    <t>R50</t>
  </si>
  <si>
    <t>Podkladní vrstvy a ostatní plochy</t>
  </si>
  <si>
    <t>24</t>
  </si>
  <si>
    <t>564851111</t>
  </si>
  <si>
    <t>Podklad ze štěrkodrtě ŠD tl 150 mm</t>
  </si>
  <si>
    <t>-903400326</t>
  </si>
  <si>
    <t>Podkladní vrstvy:</t>
  </si>
  <si>
    <t>2*159,0*1,11 "- komunikace pro aut. dopravu - KS I"</t>
  </si>
  <si>
    <t>25</t>
  </si>
  <si>
    <t>564871111</t>
  </si>
  <si>
    <t>Podklad ze štěrkodrtě ŠD tl 250 mm</t>
  </si>
  <si>
    <t>337892809</t>
  </si>
  <si>
    <t>26</t>
  </si>
  <si>
    <t>569951133</t>
  </si>
  <si>
    <t>Zpevnění krajnic asfaltovým recyklátem tl 150 mm</t>
  </si>
  <si>
    <t>-1666972434</t>
  </si>
  <si>
    <t>2,0+0,50+3,50+0,50+7,0</t>
  </si>
  <si>
    <t>27</t>
  </si>
  <si>
    <t>564571111</t>
  </si>
  <si>
    <t>Zřízení podsypu nebo podkladu ze sypaniny tl 250 mm</t>
  </si>
  <si>
    <t>-1439938433</t>
  </si>
  <si>
    <t>Výměna podloží - celková tl. 500 mm:</t>
  </si>
  <si>
    <t>28</t>
  </si>
  <si>
    <t>58344197</t>
  </si>
  <si>
    <t>štěrkodrť frakce 0/63</t>
  </si>
  <si>
    <t>1553770608</t>
  </si>
  <si>
    <t>Uvažováno 2,15 t/m3</t>
  </si>
  <si>
    <t>(352,980*0,25)*2,15</t>
  </si>
  <si>
    <t>R55</t>
  </si>
  <si>
    <t>Vjezdy a vstupy - žulová dlažba</t>
  </si>
  <si>
    <t>34</t>
  </si>
  <si>
    <t>591211111</t>
  </si>
  <si>
    <t>Kladení dlažby z kostek drobných z kamene do lože z kameniva těženého tl 50 mm</t>
  </si>
  <si>
    <t>1709274848</t>
  </si>
  <si>
    <t>0,50 "- vjezd - využití pův. dlažby"</t>
  </si>
  <si>
    <t>35</t>
  </si>
  <si>
    <t>591111111</t>
  </si>
  <si>
    <t>Kladení dlažby z kostek velkých z kamene do lože z kameniva těženého tl 50 mm</t>
  </si>
  <si>
    <t>-1484873662</t>
  </si>
  <si>
    <t>0,50 "- vstup - využité pův. dlažby"</t>
  </si>
  <si>
    <t>Ostatní konstrukce a práce-bourání</t>
  </si>
  <si>
    <t>R90</t>
  </si>
  <si>
    <t>Společné práce pro bourání a konstrukce</t>
  </si>
  <si>
    <t>36</t>
  </si>
  <si>
    <t>919735111</t>
  </si>
  <si>
    <t>Řezání stávajícího živičného krytu hl do 50 mm</t>
  </si>
  <si>
    <t>968549599</t>
  </si>
  <si>
    <t>2*(6,50+6,50) "- napojení na stávající komunikace"</t>
  </si>
  <si>
    <t>37</t>
  </si>
  <si>
    <t>919735112</t>
  </si>
  <si>
    <t>Řezání stávajícího živičného krytu hl do 100 mm</t>
  </si>
  <si>
    <t>-934055774</t>
  </si>
  <si>
    <t>6,50+6,50 "- napojení na stávající komunikace"</t>
  </si>
  <si>
    <t>38</t>
  </si>
  <si>
    <t>919732211</t>
  </si>
  <si>
    <t>Styčná spára napojení nového živičného povrchu na stávající za tepla š 15 mm hl 25 mm s prořezáním</t>
  </si>
  <si>
    <t>1201417257</t>
  </si>
  <si>
    <t>39</t>
  </si>
  <si>
    <t>938909311</t>
  </si>
  <si>
    <t>Čištění vozovek metením strojně podkladu nebo krytu betonového nebo živičného</t>
  </si>
  <si>
    <t>1314645913</t>
  </si>
  <si>
    <t>172,0 "- komunikace pro aut. dopravu - KS I"</t>
  </si>
  <si>
    <t>50,0 "- Ostatní plochy</t>
  </si>
  <si>
    <t>R96</t>
  </si>
  <si>
    <t>Bourání konstrukcí vozovek</t>
  </si>
  <si>
    <t>45</t>
  </si>
  <si>
    <t>113107163</t>
  </si>
  <si>
    <t>Odstranění podkladu z kameniva drceného tl 300 mm strojně pl přes 50 do 200 m2</t>
  </si>
  <si>
    <t>1983240084</t>
  </si>
  <si>
    <t>159,0 "- asfaltové povrchy komunikací - KS I"</t>
  </si>
  <si>
    <t>46</t>
  </si>
  <si>
    <t>113106151</t>
  </si>
  <si>
    <t>Rozebrání dlažeb vozovek z velkých kostek s ložem z kameniva ručně</t>
  </si>
  <si>
    <t>411702612</t>
  </si>
  <si>
    <t>0,50 "- vjezd"</t>
  </si>
  <si>
    <t>47</t>
  </si>
  <si>
    <t>113106161</t>
  </si>
  <si>
    <t>Rozebrání dlažeb vozovek z drobných kostek s ložem z kameniva ručně</t>
  </si>
  <si>
    <t>-403003787</t>
  </si>
  <si>
    <t>0,50 "- vstup pro pěší"</t>
  </si>
  <si>
    <t>48</t>
  </si>
  <si>
    <t>113107322</t>
  </si>
  <si>
    <t>Odstranění podkladu z kameniva drceného tl 200 mm strojně pl do 50 m2</t>
  </si>
  <si>
    <t>1972845570</t>
  </si>
  <si>
    <t>podkladní vrstvy:</t>
  </si>
  <si>
    <t>0,50 "- komunikace pro pěší - drobné kostky"</t>
  </si>
  <si>
    <t>0,50 "- vjezdy a komunikace pro pěší - velké kostky"</t>
  </si>
  <si>
    <t>50</t>
  </si>
  <si>
    <t>460650171</t>
  </si>
  <si>
    <t>Očištění kostek kamenných velkých z rozebraných dlažeb</t>
  </si>
  <si>
    <t>-784959622</t>
  </si>
  <si>
    <t>0,50 "- pro zpětné využití"</t>
  </si>
  <si>
    <t>51</t>
  </si>
  <si>
    <t>460650172</t>
  </si>
  <si>
    <t>Očištění kostek kamenných malých z rozebraných dlažeb</t>
  </si>
  <si>
    <t>1087971711</t>
  </si>
  <si>
    <t>R99</t>
  </si>
  <si>
    <t>Svislé dopravní značení</t>
  </si>
  <si>
    <t>55</t>
  </si>
  <si>
    <t>912221111</t>
  </si>
  <si>
    <t>Montáž směrového sloupku silničního ocelového pružného zinkovaného ručním beraněním</t>
  </si>
  <si>
    <t>kus</t>
  </si>
  <si>
    <t>-1365555479</t>
  </si>
  <si>
    <t>56</t>
  </si>
  <si>
    <t>40445165</t>
  </si>
  <si>
    <t>sloupek směrový silniční ocelový</t>
  </si>
  <si>
    <t>-1200216540</t>
  </si>
  <si>
    <t>99</t>
  </si>
  <si>
    <t>Přesuny hmot a sutí</t>
  </si>
  <si>
    <t>57</t>
  </si>
  <si>
    <t>979082R12</t>
  </si>
  <si>
    <t>Poplatek za skládkovné vybouraných hmot do suti (odpad)</t>
  </si>
  <si>
    <t>909794661</t>
  </si>
  <si>
    <t>59</t>
  </si>
  <si>
    <t>979082R14</t>
  </si>
  <si>
    <t>Vodorovná doprava vybouraných hmot do suti (odpad) na skládku</t>
  </si>
  <si>
    <t>-865165465</t>
  </si>
  <si>
    <t>61</t>
  </si>
  <si>
    <t>998223011</t>
  </si>
  <si>
    <t>Přesun hmot pro pozemní komunikace s krytem dlážděným</t>
  </si>
  <si>
    <t>-1555040736</t>
  </si>
  <si>
    <t>SO.101.1 - SO.101.1 - Oprava silnice - investice KSUS</t>
  </si>
  <si>
    <t xml:space="preserve">      R51 - Komunikace pro automobilovou dopravu - asfalt</t>
  </si>
  <si>
    <t xml:space="preserve">      R95 - Osazení obrub a linek</t>
  </si>
  <si>
    <t xml:space="preserve">      R98 - Vodorovné dopravní značení</t>
  </si>
  <si>
    <t>R51</t>
  </si>
  <si>
    <t>Komunikace pro automobilovou dopravu - asfalt</t>
  </si>
  <si>
    <t>29</t>
  </si>
  <si>
    <t>577134111</t>
  </si>
  <si>
    <t>Asfaltový beton vrstva obrusná ACO 11 (ABS) tř. I tl 40 mm š do 3 m z nemodifikovaného asfaltu</t>
  </si>
  <si>
    <t>504727815</t>
  </si>
  <si>
    <t>6,50+6,50 "- napojení na stávající povrchy komunikací"</t>
  </si>
  <si>
    <t>30</t>
  </si>
  <si>
    <t>573231106</t>
  </si>
  <si>
    <t>Postřik živičný spojovací ze silniční emulze v množství 0,30 kg/m2</t>
  </si>
  <si>
    <t>-1464592032</t>
  </si>
  <si>
    <t>172,0+165,50 "- komunikace pro aut. dopravu - KS I - 2 vrstvy"</t>
  </si>
  <si>
    <t>31</t>
  </si>
  <si>
    <t>577155112</t>
  </si>
  <si>
    <t>Asfaltový beton vrstva ložní ACL 16 (ABH) tl 60 mm š do 3 m z nemodifikovaného asfaltu</t>
  </si>
  <si>
    <t>372898405</t>
  </si>
  <si>
    <t>0,50*(6,50+6,50) "- napojení na stávající povrchy komunikací"</t>
  </si>
  <si>
    <t>32</t>
  </si>
  <si>
    <t>565135111</t>
  </si>
  <si>
    <t>Asfaltový beton vrstva podkladní ACP 16 (obalované kamenivo OKS) tl 50 mm š do 3 m</t>
  </si>
  <si>
    <t>-1212951434</t>
  </si>
  <si>
    <t>33</t>
  </si>
  <si>
    <t>573111112</t>
  </si>
  <si>
    <t>Postřik živičný infiltrační s posypem z asfaltu množství 1 kg/m2</t>
  </si>
  <si>
    <t>-508069034</t>
  </si>
  <si>
    <t>159,0 "- komunikace pro aut. dopravu - KS I"</t>
  </si>
  <si>
    <t>R95</t>
  </si>
  <si>
    <t>Osazení obrub a linek</t>
  </si>
  <si>
    <t>40</t>
  </si>
  <si>
    <t>916131213</t>
  </si>
  <si>
    <t>Osazení silničního obrubníku betonového stojatého s boční opěrou do lože z betonu prostého</t>
  </si>
  <si>
    <t>1077654348</t>
  </si>
  <si>
    <t>24,0</t>
  </si>
  <si>
    <t>41</t>
  </si>
  <si>
    <t>59217031</t>
  </si>
  <si>
    <t>obrubník betonový silniční 1000x150x250mm</t>
  </si>
  <si>
    <t>-1887904271</t>
  </si>
  <si>
    <t>"Ztratné 2,0% -" 24,0*0,02</t>
  </si>
  <si>
    <t>42</t>
  </si>
  <si>
    <t>113154122</t>
  </si>
  <si>
    <t>Frézování živičného krytu tl 40 mm pruh š 1 m pl do 500 m2 bez překážek v trase</t>
  </si>
  <si>
    <t>1564825785</t>
  </si>
  <si>
    <t>43</t>
  </si>
  <si>
    <t>113154123</t>
  </si>
  <si>
    <t>Frézování živičného krytu tl 50 mm pruh š 1 m pl do 500 m2 bez překážek v trase</t>
  </si>
  <si>
    <t>1659232079</t>
  </si>
  <si>
    <t>44</t>
  </si>
  <si>
    <t>113154124</t>
  </si>
  <si>
    <t>Frézování živičného krytu tl 100 mm pruh š 1 m pl do 500 m2 bez překážek v trase</t>
  </si>
  <si>
    <t>-2082427562</t>
  </si>
  <si>
    <t>0,50*(6,50+6,50)"- napojení na stávající povrchy komunikací"</t>
  </si>
  <si>
    <t>49</t>
  </si>
  <si>
    <t>113202111</t>
  </si>
  <si>
    <t>Vytrhání obrub krajníků obrubníků stojatých</t>
  </si>
  <si>
    <t>1421604875</t>
  </si>
  <si>
    <t>24,0 "- betonové obruby"</t>
  </si>
  <si>
    <t>R98</t>
  </si>
  <si>
    <t>Vodorovné dopravní značení</t>
  </si>
  <si>
    <t>52</t>
  </si>
  <si>
    <t>915611111</t>
  </si>
  <si>
    <t>Předznačení vodorovného liniového značení</t>
  </si>
  <si>
    <t>1957066885</t>
  </si>
  <si>
    <t>55,0 "- čára š. 0,125 mm</t>
  </si>
  <si>
    <t>53</t>
  </si>
  <si>
    <t>915111112</t>
  </si>
  <si>
    <t>Vodorovné dopravní značení dělící čáry souvislé š 125 mm retroreflexní bílá barva</t>
  </si>
  <si>
    <t>-1402262663</t>
  </si>
  <si>
    <t>Po pokládce asfaltu:</t>
  </si>
  <si>
    <t>27,0+28,0</t>
  </si>
  <si>
    <t>54</t>
  </si>
  <si>
    <t>915211112</t>
  </si>
  <si>
    <t>Vodorovné dopravní značení dělící čáry souvislé š 125 mm retroreflexní bílý plast</t>
  </si>
  <si>
    <t>1842806297</t>
  </si>
  <si>
    <t>Obnova značení z barvy:</t>
  </si>
  <si>
    <t>77,094-72,174</t>
  </si>
  <si>
    <t>58</t>
  </si>
  <si>
    <t>979082R13</t>
  </si>
  <si>
    <t>Poplatek za skládkovné suti a vybouraných hmot k druhotnému využití</t>
  </si>
  <si>
    <t>-1631984605</t>
  </si>
  <si>
    <t>60</t>
  </si>
  <si>
    <t>979082R15</t>
  </si>
  <si>
    <t>Vodorovná doprava vybouraných hmot k druhotnému využití</t>
  </si>
  <si>
    <t>-1774432269</t>
  </si>
  <si>
    <t>SO.301 - SO.301 - Oprava dešťové kanalizace</t>
  </si>
  <si>
    <t>OBEC MCELY</t>
  </si>
  <si>
    <t>VEDU VODU S.R.O.</t>
  </si>
  <si>
    <t>ING.EVŽEN KOZÁK</t>
  </si>
  <si>
    <t xml:space="preserve">    3 - Svislé a kompletní konstrukce</t>
  </si>
  <si>
    <t xml:space="preserve">    4 - Vodorovné konstrukce</t>
  </si>
  <si>
    <t xml:space="preserve">    8 - Trubní vedení</t>
  </si>
  <si>
    <t xml:space="preserve">    997 - Přesun sutě</t>
  </si>
  <si>
    <t xml:space="preserve">    998 - Přesun hmot</t>
  </si>
  <si>
    <t>VRN - Vedlejší a ostatní rozpočtové náklady</t>
  </si>
  <si>
    <t xml:space="preserve">    VRN1 - Průzkumné, geodetické a projektové práce</t>
  </si>
  <si>
    <t xml:space="preserve">    VRN3 - Zařízení staveniště</t>
  </si>
  <si>
    <t xml:space="preserve">    VRN4 - Inženýrská činnost</t>
  </si>
  <si>
    <t>115101201</t>
  </si>
  <si>
    <t>Čerpání vody na dopravní výšku do 10 m průměrný přítok do 500 l/min</t>
  </si>
  <si>
    <t>hod</t>
  </si>
  <si>
    <t>616168011</t>
  </si>
  <si>
    <t>3*24</t>
  </si>
  <si>
    <t>115101301</t>
  </si>
  <si>
    <t>Pohotovost čerpací soupravy pro dopravní výšku do 10 m přítok do 500 l/min</t>
  </si>
  <si>
    <t>den</t>
  </si>
  <si>
    <t>212268565</t>
  </si>
  <si>
    <t>132154202</t>
  </si>
  <si>
    <t>Hloubení zapažených rýh š do 2000 mm v hornině třídy těžitelnosti I, skupiny 1 a 2 objem do 50 m3</t>
  </si>
  <si>
    <t>-462499798</t>
  </si>
  <si>
    <t>40,0 "výměra získána SW z pod.profilu"</t>
  </si>
  <si>
    <t>151101101</t>
  </si>
  <si>
    <t>Zřízení příložného pažení a rozepření stěn rýh hl do 2 m</t>
  </si>
  <si>
    <t>1174615695</t>
  </si>
  <si>
    <t>62,0 "výměra získána SW z pod.profilu"</t>
  </si>
  <si>
    <t>151101111</t>
  </si>
  <si>
    <t>Odstranění příložného pažení a rozepření stěn rýh hl do 2 m</t>
  </si>
  <si>
    <t>627310390</t>
  </si>
  <si>
    <t>štěrkopísek netříděný zásypový materiál</t>
  </si>
  <si>
    <t>-82603651</t>
  </si>
  <si>
    <t>40,0 "množství získáno SW z podélného profilu-veškerý výkopek"</t>
  </si>
  <si>
    <t>-3,14*0,65*0,65*(1,35+1,25) "objem šachet"</t>
  </si>
  <si>
    <t>-3,14*0,25*0,25*23,0 "objem potrubí DN 300"</t>
  </si>
  <si>
    <t>-(1,2*0,2+0,9*0,2)*23,0 "objem sedla a obetonování potrubí"</t>
  </si>
  <si>
    <t>22,377*2,2 "cena zásypového materiálu-přepočet na tuny"</t>
  </si>
  <si>
    <t>1542315976</t>
  </si>
  <si>
    <t>162751118</t>
  </si>
  <si>
    <t>Vodorovné přemístění do 10000 m výkopku/sypaniny-zásypový materiál</t>
  </si>
  <si>
    <t>1445037500</t>
  </si>
  <si>
    <t>162751119</t>
  </si>
  <si>
    <t>Příplatek k vodorovnému přemístění výkopku/sypaniny z horniny třídy těžitelnosti I, skupiny 1 až 3 ZKD 1000 m přes 10000 m</t>
  </si>
  <si>
    <t>1606724879</t>
  </si>
  <si>
    <t>162751120</t>
  </si>
  <si>
    <t>Příplatek k vodorovnému přemístění výkopku/sypaniny-zásypový materiál, skupiny 1 až 3 ZKD 1000 m přes 10000 m</t>
  </si>
  <si>
    <t>854327070</t>
  </si>
  <si>
    <t>171201202</t>
  </si>
  <si>
    <t>Uložení sypaniny na skládku</t>
  </si>
  <si>
    <t>-277131698</t>
  </si>
  <si>
    <t>171201211</t>
  </si>
  <si>
    <t>Poplatek za uložení odpadu ze sypaniny na skládce (skládkovné)</t>
  </si>
  <si>
    <t>1818816627</t>
  </si>
  <si>
    <t>40,0 "kubatura získána SW z podélného profilu"</t>
  </si>
  <si>
    <t>40,0*2,2  "přepočet na tuny"</t>
  </si>
  <si>
    <t>174101101</t>
  </si>
  <si>
    <t xml:space="preserve">Zásyp zhutněný jam šachet rýh nebo kolem objektů </t>
  </si>
  <si>
    <t>-2098339331</t>
  </si>
  <si>
    <t>212752212</t>
  </si>
  <si>
    <t>Trativod z drenážních trubek plastových flexibilních D do 100 mm včetně lože otevřený výkop</t>
  </si>
  <si>
    <t>-1949772350</t>
  </si>
  <si>
    <t>Svislé a kompletní konstrukce</t>
  </si>
  <si>
    <t>Vodorovné konstrukce</t>
  </si>
  <si>
    <t>452111111</t>
  </si>
  <si>
    <t>Osazení betonových pražců otevřený výkop pl do 25000 mm2-dodávka a montáž</t>
  </si>
  <si>
    <t>-1007838383</t>
  </si>
  <si>
    <t>452312131</t>
  </si>
  <si>
    <t>Sedlové lože z betonu prostého tř. C 12/15 otevřený výkop</t>
  </si>
  <si>
    <t>461349354</t>
  </si>
  <si>
    <t>1,2*0,225*23,0</t>
  </si>
  <si>
    <t>452361111</t>
  </si>
  <si>
    <t>Výztuž podkladních desek nebo bloků nebo pražců otevřený výkop z betonářské oceli 10 216</t>
  </si>
  <si>
    <t>-761559109</t>
  </si>
  <si>
    <t>0,015*23,0</t>
  </si>
  <si>
    <t>899623141</t>
  </si>
  <si>
    <t>Obetonování potrubí nebo zdiva stok betonem prostým tř. C 12/15 otevřený výkop</t>
  </si>
  <si>
    <t>-2136026155</t>
  </si>
  <si>
    <t>0,9*0,2*23,0</t>
  </si>
  <si>
    <t>899643111</t>
  </si>
  <si>
    <t>Bednění pro obetonování potrubí otevřený výkop</t>
  </si>
  <si>
    <t>-1132343289</t>
  </si>
  <si>
    <t>0,3*2*23,0</t>
  </si>
  <si>
    <t>Trubní vedení</t>
  </si>
  <si>
    <t>813204R11</t>
  </si>
  <si>
    <t>Odstranění kompletních uličních vpustí typu TBV - Q450 včetně rámů</t>
  </si>
  <si>
    <t>-1952689345</t>
  </si>
  <si>
    <t>820391811</t>
  </si>
  <si>
    <t>Bourání stávajícího potrubí ze ŽB DN přes 200 do 400</t>
  </si>
  <si>
    <t>-1499669155</t>
  </si>
  <si>
    <t>822372111</t>
  </si>
  <si>
    <t>Montáž potrubí z trub TZH s integrovaným těsněním otevřený výkop sklon do 20 % DN 300</t>
  </si>
  <si>
    <t>-225250450</t>
  </si>
  <si>
    <t>59222020</t>
  </si>
  <si>
    <t>trouba ŽB hrdlová DN 300</t>
  </si>
  <si>
    <t>-696995945</t>
  </si>
  <si>
    <t>894411121</t>
  </si>
  <si>
    <t>Zřízení šachet kanalizačních z betonových dílců na potrubí DN nad 200 do 300 dno beton tř. C 25/30</t>
  </si>
  <si>
    <t>23995374</t>
  </si>
  <si>
    <t>59224029</t>
  </si>
  <si>
    <t>dno betonové šachtové DN 300 betonový žlab i nástupnice 100x78,5x15cm</t>
  </si>
  <si>
    <t>-699597312</t>
  </si>
  <si>
    <t>59224315</t>
  </si>
  <si>
    <t>deska betonová zákrytová pro kruhové šachty TZK-Q 200/120 T XF4</t>
  </si>
  <si>
    <t>1340871756</t>
  </si>
  <si>
    <t>59224145</t>
  </si>
  <si>
    <t>prstenec šachtový vyrovnávací betonový rovný TBW-Q 40/625/120 XF4</t>
  </si>
  <si>
    <t>-2079829515</t>
  </si>
  <si>
    <t>59224146</t>
  </si>
  <si>
    <t>prstenec šachtový vyrovnávací betonový rovný TBW-Q 60/625/120 XF4</t>
  </si>
  <si>
    <t>1159367411</t>
  </si>
  <si>
    <t>59224147</t>
  </si>
  <si>
    <t>prstenec šachtový vyrovnávací betonový rovný TBW-Q 80/625/120 XF4</t>
  </si>
  <si>
    <t>-1115385734</t>
  </si>
  <si>
    <t>899102111</t>
  </si>
  <si>
    <t>Osazení poklopů litinových nebo ocelových včetně rámů hmotnosti nad 50 do 100 kg</t>
  </si>
  <si>
    <t>-1059195589</t>
  </si>
  <si>
    <t>55241402</t>
  </si>
  <si>
    <t>poklop šachtový s rámem DN600 třída D 400,  bez odvětrání</t>
  </si>
  <si>
    <t>-1195115694</t>
  </si>
  <si>
    <t>59713318</t>
  </si>
  <si>
    <t xml:space="preserve">manžeta převlečná nerez DN 300 </t>
  </si>
  <si>
    <t>-762015812</t>
  </si>
  <si>
    <t>997</t>
  </si>
  <si>
    <t>Přesun sutě</t>
  </si>
  <si>
    <t>997013501</t>
  </si>
  <si>
    <t>Odvoz suti a vybouraných hmot na skládku nebo meziskládku do 1 km se složením</t>
  </si>
  <si>
    <t>1829255648</t>
  </si>
  <si>
    <t>997013802</t>
  </si>
  <si>
    <t>Poplatek za uložení na skládce (skládkovné) stavebního odpadu železobetonového kód odpadu 170 101</t>
  </si>
  <si>
    <t>149218526</t>
  </si>
  <si>
    <t>998</t>
  </si>
  <si>
    <t>Přesun hmot</t>
  </si>
  <si>
    <t>998274101</t>
  </si>
  <si>
    <t>Přesun hmot pro trubní vedení z trub betonových otevřený výkop</t>
  </si>
  <si>
    <t>-2017362399</t>
  </si>
  <si>
    <t>Vedlejší a ostatní rozpočtové náklady</t>
  </si>
  <si>
    <t>VRN1</t>
  </si>
  <si>
    <t>Průzkumné, geodetické a projektové práce</t>
  </si>
  <si>
    <t>012103000</t>
  </si>
  <si>
    <t>Geodetické práce před výstavbou-vytýčení stavby</t>
  </si>
  <si>
    <t>kpl</t>
  </si>
  <si>
    <t>1024</t>
  </si>
  <si>
    <t>-1443855096</t>
  </si>
  <si>
    <t>012203000</t>
  </si>
  <si>
    <t>Geodetické práce při provádění stavby-zaměření skutečného provedení</t>
  </si>
  <si>
    <t>1406034785</t>
  </si>
  <si>
    <t>012303000</t>
  </si>
  <si>
    <t>Geodetické práce po výstavbě-zpracování skutečného provedení</t>
  </si>
  <si>
    <t>1855461193</t>
  </si>
  <si>
    <t>013254000</t>
  </si>
  <si>
    <t>Dokumentace skutečného provedení stavby</t>
  </si>
  <si>
    <t>-1724744292</t>
  </si>
  <si>
    <t>VRN3</t>
  </si>
  <si>
    <t>Zařízení staveniště</t>
  </si>
  <si>
    <t>031002000</t>
  </si>
  <si>
    <t>Související práce pro zařízení staveniště-vytýčení inž.sítí</t>
  </si>
  <si>
    <t>-1057124400</t>
  </si>
  <si>
    <t>032603000</t>
  </si>
  <si>
    <t>Zřízení zařízení staveniště</t>
  </si>
  <si>
    <t>996100349</t>
  </si>
  <si>
    <t>032903000</t>
  </si>
  <si>
    <t>Náklady na provoz a údržbu vybavení staveniště</t>
  </si>
  <si>
    <t>482382979</t>
  </si>
  <si>
    <t>034203000</t>
  </si>
  <si>
    <t>Oplocení staveniště neprůhlednými dílci v.2,0 m do patek v obci</t>
  </si>
  <si>
    <t>95712261</t>
  </si>
  <si>
    <t>034403000</t>
  </si>
  <si>
    <t>Dopravní značení na staveništi</t>
  </si>
  <si>
    <t>-1404470803</t>
  </si>
  <si>
    <t>034703000</t>
  </si>
  <si>
    <t>Osvětlení staveniště</t>
  </si>
  <si>
    <t>1511406143</t>
  </si>
  <si>
    <t>039103000</t>
  </si>
  <si>
    <t>Rozebrání, bourání a odvoz zařízení staveniště</t>
  </si>
  <si>
    <t>-215518631</t>
  </si>
  <si>
    <t>VRN4</t>
  </si>
  <si>
    <t>Inženýrská činnost</t>
  </si>
  <si>
    <t>359901211</t>
  </si>
  <si>
    <t>Monitoring stoky jakékoli výšky na nové kanalizaci-kamera</t>
  </si>
  <si>
    <t>1160089888</t>
  </si>
  <si>
    <t>043194000</t>
  </si>
  <si>
    <t>Ostatní zkoušky-hutnící zkoušky statické po 50m</t>
  </si>
  <si>
    <t>-23983024</t>
  </si>
  <si>
    <t>043203000</t>
  </si>
  <si>
    <t>Měření monitoring bez rozlišení-fotodokumentace</t>
  </si>
  <si>
    <t>622780259</t>
  </si>
  <si>
    <t>045203000</t>
  </si>
  <si>
    <t>Kompletační činnost-doklady požadované k předání a převzetí díla</t>
  </si>
  <si>
    <t>746373902</t>
  </si>
  <si>
    <t>VRN - Vedlejší rozpočtové náklady</t>
  </si>
  <si>
    <t>OST -  Vedlejší rozpočtové náklady</t>
  </si>
  <si>
    <t xml:space="preserve">    O02 -  Vedlejší náklady</t>
  </si>
  <si>
    <t xml:space="preserve">    O03 -  Ostatní náklady</t>
  </si>
  <si>
    <t>OST</t>
  </si>
  <si>
    <t xml:space="preserve"> Vedlejší rozpočtové náklady</t>
  </si>
  <si>
    <t>O02</t>
  </si>
  <si>
    <t xml:space="preserve"> Vedlejší náklady</t>
  </si>
  <si>
    <t>VON990001</t>
  </si>
  <si>
    <t>Zajištění prostoru a vybudování zařízení staveniště včetně potřebných staveništních komunikací</t>
  </si>
  <si>
    <t>soubor</t>
  </si>
  <si>
    <t>1055036722</t>
  </si>
  <si>
    <t>VON990002</t>
  </si>
  <si>
    <t>Oplocení stavby a staveniště mobilním oplocením</t>
  </si>
  <si>
    <t>-1290836421</t>
  </si>
  <si>
    <t>VON990004</t>
  </si>
  <si>
    <t>Vytýčení hranic pozemků při provádění stavby</t>
  </si>
  <si>
    <t>-851300838</t>
  </si>
  <si>
    <t>VON990005</t>
  </si>
  <si>
    <t>Zhotovení pasportizace stávajících nemovitostí a staveb, které mohou být výstavbou dotčeny</t>
  </si>
  <si>
    <t>215953536</t>
  </si>
  <si>
    <t>VON990007</t>
  </si>
  <si>
    <t>Zajištění vytýčení podzemních zařízení, a v případě jejich křížení či souběhu v otevřeném výkopu, jejich písemné předání zpět jejich správcům před zásypem</t>
  </si>
  <si>
    <t>-1910421078</t>
  </si>
  <si>
    <t>VON990009</t>
  </si>
  <si>
    <t>Zajištění povolení zvláštního užívání komunikací v souladu s postupem výstavby,včetně správních poplatků a povolení k užívání dalších, stavbou dotčených pozemků   (skládky materiálu, mezideponie atd.)</t>
  </si>
  <si>
    <t>495820817</t>
  </si>
  <si>
    <t>VON990011</t>
  </si>
  <si>
    <t>Zajištění provozu a funkčnosti stávajících komunikací které budou při realizaci stavby její realizací dotčeny</t>
  </si>
  <si>
    <t>883509517</t>
  </si>
  <si>
    <t>VON990012</t>
  </si>
  <si>
    <t>Zajištění čistoty na staveništi a v jeho okolí, zajištění každodenního čištění komunikací dotčených provozem zhotovitele</t>
  </si>
  <si>
    <t>638222514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</si>
  <si>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</si>
  <si>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</si>
  <si>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-812321168</t>
  </si>
  <si>
    <t>VON990014</t>
  </si>
  <si>
    <t>Péče o nepředané objekty a konstrukce stavby, jejich ošetřování, zimní opatření, nutný rozsah pojištění</t>
  </si>
  <si>
    <t>-1005371633</t>
  </si>
  <si>
    <t>VON990015</t>
  </si>
  <si>
    <t>Příprava a provedení předepsaných zkoušek dle PD - zkoušky pro určení zhutnění pláně</t>
  </si>
  <si>
    <t>1891340988</t>
  </si>
  <si>
    <t>VON990018</t>
  </si>
  <si>
    <t>Inženýrská a kompletační činnost zhotovitele</t>
  </si>
  <si>
    <t>-715428012</t>
  </si>
  <si>
    <t>VON990080</t>
  </si>
  <si>
    <t>Dopracování a projednání návrhu dočasných dopravních opatření</t>
  </si>
  <si>
    <t>634977344</t>
  </si>
  <si>
    <t>VON990081</t>
  </si>
  <si>
    <t>Dopravně - inženýrské opatření - zřízení</t>
  </si>
  <si>
    <t>-127945975</t>
  </si>
  <si>
    <t>VON990082</t>
  </si>
  <si>
    <t>Dopravně - inženýrské opatření - údržba (pronájem)</t>
  </si>
  <si>
    <t>-1777358842</t>
  </si>
  <si>
    <t>VON990083</t>
  </si>
  <si>
    <t>Dopravně - inženýrské opatření - odstranění</t>
  </si>
  <si>
    <t>772792733</t>
  </si>
  <si>
    <t>O03</t>
  </si>
  <si>
    <t xml:space="preserve"> Ostatní náklady</t>
  </si>
  <si>
    <t>ON990001-A</t>
  </si>
  <si>
    <t>Zajištění činnosti odpovědného geodeta zhotovitele - vytyčení stavby</t>
  </si>
  <si>
    <t>262144</t>
  </si>
  <si>
    <t>510649470</t>
  </si>
  <si>
    <t>ON990001-B</t>
  </si>
  <si>
    <t>Zajištění činnosti odpovědného geodeta zhotovitele - zaměření skutečného provedení stavby</t>
  </si>
  <si>
    <t>1588628280</t>
  </si>
  <si>
    <t>ON990002-A</t>
  </si>
  <si>
    <t>Zhotovení realizační dokumentace stavby</t>
  </si>
  <si>
    <t>-857770113</t>
  </si>
  <si>
    <t>ON990002-B</t>
  </si>
  <si>
    <t>Zhotovení dokumentace skutečného provedení díla</t>
  </si>
  <si>
    <t>-1072589547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</si>
</sst>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1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0"/>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02"/>
      <c r="AS2" s="302"/>
      <c r="AT2" s="302"/>
      <c r="AU2" s="302"/>
      <c r="AV2" s="302"/>
      <c r="AW2" s="302"/>
      <c r="AX2" s="302"/>
      <c r="AY2" s="302"/>
      <c r="AZ2" s="302"/>
      <c r="BA2" s="302"/>
      <c r="BB2" s="302"/>
      <c r="BC2" s="302"/>
      <c r="BD2" s="302"/>
      <c r="BE2" s="30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86" t="s">
        <v>14</v>
      </c>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3"/>
      <c r="AQ5" s="23"/>
      <c r="AR5" s="21"/>
      <c r="BE5" s="283" t="s">
        <v>15</v>
      </c>
      <c r="BS5" s="18" t="s">
        <v>6</v>
      </c>
    </row>
    <row r="6" spans="1:74" s="1" customFormat="1" ht="36.950000000000003" customHeight="1">
      <c r="B6" s="22"/>
      <c r="C6" s="23"/>
      <c r="D6" s="29" t="s">
        <v>16</v>
      </c>
      <c r="E6" s="23"/>
      <c r="F6" s="23"/>
      <c r="G6" s="23"/>
      <c r="H6" s="23"/>
      <c r="I6" s="23"/>
      <c r="J6" s="23"/>
      <c r="K6" s="288" t="s">
        <v>17</v>
      </c>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P6" s="23"/>
      <c r="AQ6" s="23"/>
      <c r="AR6" s="21"/>
      <c r="BE6" s="284"/>
      <c r="BS6" s="18" t="s">
        <v>6</v>
      </c>
    </row>
    <row r="7" spans="1:74" s="1" customFormat="1" ht="12" customHeight="1">
      <c r="B7" s="22"/>
      <c r="C7" s="23"/>
      <c r="D7" s="30"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8" t="s">
        <v>1</v>
      </c>
      <c r="AO7" s="23"/>
      <c r="AP7" s="23"/>
      <c r="AQ7" s="23"/>
      <c r="AR7" s="21"/>
      <c r="BE7" s="284"/>
      <c r="BS7" s="18" t="s">
        <v>6</v>
      </c>
    </row>
    <row r="8" spans="1:74" s="1" customFormat="1" ht="12" customHeight="1">
      <c r="B8" s="22"/>
      <c r="C8" s="23"/>
      <c r="D8" s="30"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31" t="s">
        <v>23</v>
      </c>
      <c r="AO8" s="23"/>
      <c r="AP8" s="23"/>
      <c r="AQ8" s="23"/>
      <c r="AR8" s="21"/>
      <c r="BE8" s="284"/>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84"/>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1</v>
      </c>
      <c r="AO10" s="23"/>
      <c r="AP10" s="23"/>
      <c r="AQ10" s="23"/>
      <c r="AR10" s="21"/>
      <c r="BE10" s="284"/>
      <c r="BS10" s="18" t="s">
        <v>6</v>
      </c>
    </row>
    <row r="11" spans="1:74" s="1" customFormat="1" ht="18.399999999999999" customHeight="1">
      <c r="B11" s="22"/>
      <c r="C11" s="23"/>
      <c r="D11" s="23"/>
      <c r="E11" s="28" t="s">
        <v>26</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27</v>
      </c>
      <c r="AL11" s="23"/>
      <c r="AM11" s="23"/>
      <c r="AN11" s="28" t="s">
        <v>1</v>
      </c>
      <c r="AO11" s="23"/>
      <c r="AP11" s="23"/>
      <c r="AQ11" s="23"/>
      <c r="AR11" s="21"/>
      <c r="BE11" s="284"/>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84"/>
      <c r="BS12" s="18" t="s">
        <v>6</v>
      </c>
    </row>
    <row r="13" spans="1:74" s="1" customFormat="1" ht="12" customHeight="1">
      <c r="B13" s="22"/>
      <c r="C13" s="23"/>
      <c r="D13" s="30"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29</v>
      </c>
      <c r="AO13" s="23"/>
      <c r="AP13" s="23"/>
      <c r="AQ13" s="23"/>
      <c r="AR13" s="21"/>
      <c r="BE13" s="284"/>
      <c r="BS13" s="18" t="s">
        <v>6</v>
      </c>
    </row>
    <row r="14" spans="1:74" ht="12.75">
      <c r="B14" s="22"/>
      <c r="C14" s="23"/>
      <c r="D14" s="23"/>
      <c r="E14" s="289" t="s">
        <v>29</v>
      </c>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30" t="s">
        <v>27</v>
      </c>
      <c r="AL14" s="23"/>
      <c r="AM14" s="23"/>
      <c r="AN14" s="32" t="s">
        <v>29</v>
      </c>
      <c r="AO14" s="23"/>
      <c r="AP14" s="23"/>
      <c r="AQ14" s="23"/>
      <c r="AR14" s="21"/>
      <c r="BE14" s="284"/>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84"/>
      <c r="BS15" s="18" t="s">
        <v>4</v>
      </c>
    </row>
    <row r="16" spans="1:74" s="1" customFormat="1" ht="12" customHeight="1">
      <c r="B16" s="22"/>
      <c r="C16" s="23"/>
      <c r="D16" s="30"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31</v>
      </c>
      <c r="AO16" s="23"/>
      <c r="AP16" s="23"/>
      <c r="AQ16" s="23"/>
      <c r="AR16" s="21"/>
      <c r="BE16" s="284"/>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27</v>
      </c>
      <c r="AL17" s="23"/>
      <c r="AM17" s="23"/>
      <c r="AN17" s="28" t="s">
        <v>33</v>
      </c>
      <c r="AO17" s="23"/>
      <c r="AP17" s="23"/>
      <c r="AQ17" s="23"/>
      <c r="AR17" s="21"/>
      <c r="BE17" s="284"/>
      <c r="BS17" s="18" t="s">
        <v>34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84"/>
      <c r="BS18" s="18" t="s">
        <v>6</v>
      </c>
    </row>
    <row r="19" spans="1:71" s="1" customFormat="1" ht="12" customHeight="1">
      <c r="B19" s="22"/>
      <c r="C19" s="23"/>
      <c r="D19" s="30"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1</v>
      </c>
      <c r="AO19" s="23"/>
      <c r="AP19" s="23"/>
      <c r="AQ19" s="23"/>
      <c r="AR19" s="21"/>
      <c r="BE19" s="284"/>
      <c r="BS19" s="18" t="s">
        <v>6</v>
      </c>
    </row>
    <row r="20" spans="1:71" s="1" customFormat="1" ht="18.399999999999999" customHeight="1">
      <c r="B20" s="22"/>
      <c r="C20" s="23"/>
      <c r="D20" s="23"/>
      <c r="E20" s="28" t="s">
        <v>36</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27</v>
      </c>
      <c r="AL20" s="23"/>
      <c r="AM20" s="23"/>
      <c r="AN20" s="28" t="s">
        <v>1</v>
      </c>
      <c r="AO20" s="23"/>
      <c r="AP20" s="23"/>
      <c r="AQ20" s="23"/>
      <c r="AR20" s="21"/>
      <c r="BE20" s="284"/>
      <c r="BS20" s="18" t="s">
        <v>34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84"/>
    </row>
    <row r="22" spans="1:71" s="1" customFormat="1" ht="12" customHeight="1">
      <c r="B22" s="22"/>
      <c r="C22" s="23"/>
      <c r="D22" s="30"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84"/>
    </row>
    <row r="23" spans="1:71" s="1" customFormat="1" ht="238.5" customHeight="1">
      <c r="B23" s="22"/>
      <c r="C23" s="23"/>
      <c r="D23" s="23"/>
      <c r="E23" s="291" t="s">
        <v>38</v>
      </c>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c r="AG23" s="291"/>
      <c r="AH23" s="291"/>
      <c r="AI23" s="291"/>
      <c r="AJ23" s="291"/>
      <c r="AK23" s="291"/>
      <c r="AL23" s="291"/>
      <c r="AM23" s="291"/>
      <c r="AN23" s="291"/>
      <c r="AO23" s="23"/>
      <c r="AP23" s="23"/>
      <c r="AQ23" s="23"/>
      <c r="AR23" s="21"/>
      <c r="BE23" s="284"/>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84"/>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84"/>
    </row>
    <row r="26" spans="1:71" s="2" customFormat="1" ht="25.9" customHeight="1">
      <c r="A26" s="35"/>
      <c r="B26" s="36"/>
      <c r="C26" s="37"/>
      <c r="D26" s="38" t="s">
        <v>39</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92">
        <f>ROUND(AG94,2)</f>
        <v>0</v>
      </c>
      <c r="AL26" s="293"/>
      <c r="AM26" s="293"/>
      <c r="AN26" s="293"/>
      <c r="AO26" s="293"/>
      <c r="AP26" s="37"/>
      <c r="AQ26" s="37"/>
      <c r="AR26" s="40"/>
      <c r="BE26" s="284"/>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84"/>
    </row>
    <row r="28" spans="1:71" s="2" customFormat="1" ht="12.75">
      <c r="A28" s="35"/>
      <c r="B28" s="36"/>
      <c r="C28" s="37"/>
      <c r="D28" s="37"/>
      <c r="E28" s="37"/>
      <c r="F28" s="37"/>
      <c r="G28" s="37"/>
      <c r="H28" s="37"/>
      <c r="I28" s="37"/>
      <c r="J28" s="37"/>
      <c r="K28" s="37"/>
      <c r="L28" s="294" t="s">
        <v>40</v>
      </c>
      <c r="M28" s="294"/>
      <c r="N28" s="294"/>
      <c r="O28" s="294"/>
      <c r="P28" s="294"/>
      <c r="Q28" s="37"/>
      <c r="R28" s="37"/>
      <c r="S28" s="37"/>
      <c r="T28" s="37"/>
      <c r="U28" s="37"/>
      <c r="V28" s="37"/>
      <c r="W28" s="294" t="s">
        <v>41</v>
      </c>
      <c r="X28" s="294"/>
      <c r="Y28" s="294"/>
      <c r="Z28" s="294"/>
      <c r="AA28" s="294"/>
      <c r="AB28" s="294"/>
      <c r="AC28" s="294"/>
      <c r="AD28" s="294"/>
      <c r="AE28" s="294"/>
      <c r="AF28" s="37"/>
      <c r="AG28" s="37"/>
      <c r="AH28" s="37"/>
      <c r="AI28" s="37"/>
      <c r="AJ28" s="37"/>
      <c r="AK28" s="294" t="s">
        <v>42</v>
      </c>
      <c r="AL28" s="294"/>
      <c r="AM28" s="294"/>
      <c r="AN28" s="294"/>
      <c r="AO28" s="294"/>
      <c r="AP28" s="37"/>
      <c r="AQ28" s="37"/>
      <c r="AR28" s="40"/>
      <c r="BE28" s="284"/>
    </row>
    <row r="29" spans="1:71" s="3" customFormat="1" ht="14.45" customHeight="1">
      <c r="B29" s="41"/>
      <c r="C29" s="42"/>
      <c r="D29" s="30" t="s">
        <v>43</v>
      </c>
      <c r="E29" s="42"/>
      <c r="F29" s="30" t="s">
        <v>44</v>
      </c>
      <c r="G29" s="42"/>
      <c r="H29" s="42"/>
      <c r="I29" s="42"/>
      <c r="J29" s="42"/>
      <c r="K29" s="42"/>
      <c r="L29" s="297">
        <v>0.21</v>
      </c>
      <c r="M29" s="296"/>
      <c r="N29" s="296"/>
      <c r="O29" s="296"/>
      <c r="P29" s="296"/>
      <c r="Q29" s="42"/>
      <c r="R29" s="42"/>
      <c r="S29" s="42"/>
      <c r="T29" s="42"/>
      <c r="U29" s="42"/>
      <c r="V29" s="42"/>
      <c r="W29" s="295">
        <f>ROUND(AZ94, 2)</f>
        <v>0</v>
      </c>
      <c r="X29" s="296"/>
      <c r="Y29" s="296"/>
      <c r="Z29" s="296"/>
      <c r="AA29" s="296"/>
      <c r="AB29" s="296"/>
      <c r="AC29" s="296"/>
      <c r="AD29" s="296"/>
      <c r="AE29" s="296"/>
      <c r="AF29" s="42"/>
      <c r="AG29" s="42"/>
      <c r="AH29" s="42"/>
      <c r="AI29" s="42"/>
      <c r="AJ29" s="42"/>
      <c r="AK29" s="295">
        <f>ROUND(AV94, 2)</f>
        <v>0</v>
      </c>
      <c r="AL29" s="296"/>
      <c r="AM29" s="296"/>
      <c r="AN29" s="296"/>
      <c r="AO29" s="296"/>
      <c r="AP29" s="42"/>
      <c r="AQ29" s="42"/>
      <c r="AR29" s="43"/>
      <c r="BE29" s="285"/>
    </row>
    <row r="30" spans="1:71" s="3" customFormat="1" ht="14.45" customHeight="1">
      <c r="B30" s="41"/>
      <c r="C30" s="42"/>
      <c r="D30" s="42"/>
      <c r="E30" s="42"/>
      <c r="F30" s="30" t="s">
        <v>45</v>
      </c>
      <c r="G30" s="42"/>
      <c r="H30" s="42"/>
      <c r="I30" s="42"/>
      <c r="J30" s="42"/>
      <c r="K30" s="42"/>
      <c r="L30" s="297">
        <v>0.15</v>
      </c>
      <c r="M30" s="296"/>
      <c r="N30" s="296"/>
      <c r="O30" s="296"/>
      <c r="P30" s="296"/>
      <c r="Q30" s="42"/>
      <c r="R30" s="42"/>
      <c r="S30" s="42"/>
      <c r="T30" s="42"/>
      <c r="U30" s="42"/>
      <c r="V30" s="42"/>
      <c r="W30" s="295">
        <f>ROUND(BA94, 2)</f>
        <v>0</v>
      </c>
      <c r="X30" s="296"/>
      <c r="Y30" s="296"/>
      <c r="Z30" s="296"/>
      <c r="AA30" s="296"/>
      <c r="AB30" s="296"/>
      <c r="AC30" s="296"/>
      <c r="AD30" s="296"/>
      <c r="AE30" s="296"/>
      <c r="AF30" s="42"/>
      <c r="AG30" s="42"/>
      <c r="AH30" s="42"/>
      <c r="AI30" s="42"/>
      <c r="AJ30" s="42"/>
      <c r="AK30" s="295">
        <f>ROUND(AW94, 2)</f>
        <v>0</v>
      </c>
      <c r="AL30" s="296"/>
      <c r="AM30" s="296"/>
      <c r="AN30" s="296"/>
      <c r="AO30" s="296"/>
      <c r="AP30" s="42"/>
      <c r="AQ30" s="42"/>
      <c r="AR30" s="43"/>
      <c r="BE30" s="285"/>
    </row>
    <row r="31" spans="1:71" s="3" customFormat="1" ht="14.45" hidden="1" customHeight="1">
      <c r="B31" s="41"/>
      <c r="C31" s="42"/>
      <c r="D31" s="42"/>
      <c r="E31" s="42"/>
      <c r="F31" s="30" t="s">
        <v>46</v>
      </c>
      <c r="G31" s="42"/>
      <c r="H31" s="42"/>
      <c r="I31" s="42"/>
      <c r="J31" s="42"/>
      <c r="K31" s="42"/>
      <c r="L31" s="297">
        <v>0.21</v>
      </c>
      <c r="M31" s="296"/>
      <c r="N31" s="296"/>
      <c r="O31" s="296"/>
      <c r="P31" s="296"/>
      <c r="Q31" s="42"/>
      <c r="R31" s="42"/>
      <c r="S31" s="42"/>
      <c r="T31" s="42"/>
      <c r="U31" s="42"/>
      <c r="V31" s="42"/>
      <c r="W31" s="295">
        <f>ROUND(BB94, 2)</f>
        <v>0</v>
      </c>
      <c r="X31" s="296"/>
      <c r="Y31" s="296"/>
      <c r="Z31" s="296"/>
      <c r="AA31" s="296"/>
      <c r="AB31" s="296"/>
      <c r="AC31" s="296"/>
      <c r="AD31" s="296"/>
      <c r="AE31" s="296"/>
      <c r="AF31" s="42"/>
      <c r="AG31" s="42"/>
      <c r="AH31" s="42"/>
      <c r="AI31" s="42"/>
      <c r="AJ31" s="42"/>
      <c r="AK31" s="295">
        <v>0</v>
      </c>
      <c r="AL31" s="296"/>
      <c r="AM31" s="296"/>
      <c r="AN31" s="296"/>
      <c r="AO31" s="296"/>
      <c r="AP31" s="42"/>
      <c r="AQ31" s="42"/>
      <c r="AR31" s="43"/>
      <c r="BE31" s="285"/>
    </row>
    <row r="32" spans="1:71" s="3" customFormat="1" ht="14.45" hidden="1" customHeight="1">
      <c r="B32" s="41"/>
      <c r="C32" s="42"/>
      <c r="D32" s="42"/>
      <c r="E32" s="42"/>
      <c r="F32" s="30" t="s">
        <v>47</v>
      </c>
      <c r="G32" s="42"/>
      <c r="H32" s="42"/>
      <c r="I32" s="42"/>
      <c r="J32" s="42"/>
      <c r="K32" s="42"/>
      <c r="L32" s="297">
        <v>0.15</v>
      </c>
      <c r="M32" s="296"/>
      <c r="N32" s="296"/>
      <c r="O32" s="296"/>
      <c r="P32" s="296"/>
      <c r="Q32" s="42"/>
      <c r="R32" s="42"/>
      <c r="S32" s="42"/>
      <c r="T32" s="42"/>
      <c r="U32" s="42"/>
      <c r="V32" s="42"/>
      <c r="W32" s="295">
        <f>ROUND(BC94, 2)</f>
        <v>0</v>
      </c>
      <c r="X32" s="296"/>
      <c r="Y32" s="296"/>
      <c r="Z32" s="296"/>
      <c r="AA32" s="296"/>
      <c r="AB32" s="296"/>
      <c r="AC32" s="296"/>
      <c r="AD32" s="296"/>
      <c r="AE32" s="296"/>
      <c r="AF32" s="42"/>
      <c r="AG32" s="42"/>
      <c r="AH32" s="42"/>
      <c r="AI32" s="42"/>
      <c r="AJ32" s="42"/>
      <c r="AK32" s="295">
        <v>0</v>
      </c>
      <c r="AL32" s="296"/>
      <c r="AM32" s="296"/>
      <c r="AN32" s="296"/>
      <c r="AO32" s="296"/>
      <c r="AP32" s="42"/>
      <c r="AQ32" s="42"/>
      <c r="AR32" s="43"/>
      <c r="BE32" s="285"/>
    </row>
    <row r="33" spans="1:57" s="3" customFormat="1" ht="14.45" hidden="1" customHeight="1">
      <c r="B33" s="41"/>
      <c r="C33" s="42"/>
      <c r="D33" s="42"/>
      <c r="E33" s="42"/>
      <c r="F33" s="30" t="s">
        <v>48</v>
      </c>
      <c r="G33" s="42"/>
      <c r="H33" s="42"/>
      <c r="I33" s="42"/>
      <c r="J33" s="42"/>
      <c r="K33" s="42"/>
      <c r="L33" s="297">
        <v>0</v>
      </c>
      <c r="M33" s="296"/>
      <c r="N33" s="296"/>
      <c r="O33" s="296"/>
      <c r="P33" s="296"/>
      <c r="Q33" s="42"/>
      <c r="R33" s="42"/>
      <c r="S33" s="42"/>
      <c r="T33" s="42"/>
      <c r="U33" s="42"/>
      <c r="V33" s="42"/>
      <c r="W33" s="295">
        <f>ROUND(BD94, 2)</f>
        <v>0</v>
      </c>
      <c r="X33" s="296"/>
      <c r="Y33" s="296"/>
      <c r="Z33" s="296"/>
      <c r="AA33" s="296"/>
      <c r="AB33" s="296"/>
      <c r="AC33" s="296"/>
      <c r="AD33" s="296"/>
      <c r="AE33" s="296"/>
      <c r="AF33" s="42"/>
      <c r="AG33" s="42"/>
      <c r="AH33" s="42"/>
      <c r="AI33" s="42"/>
      <c r="AJ33" s="42"/>
      <c r="AK33" s="295">
        <v>0</v>
      </c>
      <c r="AL33" s="296"/>
      <c r="AM33" s="296"/>
      <c r="AN33" s="296"/>
      <c r="AO33" s="296"/>
      <c r="AP33" s="42"/>
      <c r="AQ33" s="42"/>
      <c r="AR33" s="43"/>
      <c r="BE33" s="285"/>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84"/>
    </row>
    <row r="35" spans="1:57" s="2" customFormat="1" ht="25.9" customHeight="1">
      <c r="A35" s="35"/>
      <c r="B35" s="36"/>
      <c r="C35" s="44"/>
      <c r="D35" s="45" t="s">
        <v>49</v>
      </c>
      <c r="E35" s="46"/>
      <c r="F35" s="46"/>
      <c r="G35" s="46"/>
      <c r="H35" s="46"/>
      <c r="I35" s="46"/>
      <c r="J35" s="46"/>
      <c r="K35" s="46"/>
      <c r="L35" s="46"/>
      <c r="M35" s="46"/>
      <c r="N35" s="46"/>
      <c r="O35" s="46"/>
      <c r="P35" s="46"/>
      <c r="Q35" s="46"/>
      <c r="R35" s="46"/>
      <c r="S35" s="46"/>
      <c r="T35" s="47" t="s">
        <v>50</v>
      </c>
      <c r="U35" s="46"/>
      <c r="V35" s="46"/>
      <c r="W35" s="46"/>
      <c r="X35" s="301" t="s">
        <v>51</v>
      </c>
      <c r="Y35" s="299"/>
      <c r="Z35" s="299"/>
      <c r="AA35" s="299"/>
      <c r="AB35" s="299"/>
      <c r="AC35" s="46"/>
      <c r="AD35" s="46"/>
      <c r="AE35" s="46"/>
      <c r="AF35" s="46"/>
      <c r="AG35" s="46"/>
      <c r="AH35" s="46"/>
      <c r="AI35" s="46"/>
      <c r="AJ35" s="46"/>
      <c r="AK35" s="298">
        <f>SUM(AK26:AK33)</f>
        <v>0</v>
      </c>
      <c r="AL35" s="299"/>
      <c r="AM35" s="299"/>
      <c r="AN35" s="299"/>
      <c r="AO35" s="300"/>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52</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53</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54</v>
      </c>
      <c r="E60" s="39"/>
      <c r="F60" s="39"/>
      <c r="G60" s="39"/>
      <c r="H60" s="39"/>
      <c r="I60" s="39"/>
      <c r="J60" s="39"/>
      <c r="K60" s="39"/>
      <c r="L60" s="39"/>
      <c r="M60" s="39"/>
      <c r="N60" s="39"/>
      <c r="O60" s="39"/>
      <c r="P60" s="39"/>
      <c r="Q60" s="39"/>
      <c r="R60" s="39"/>
      <c r="S60" s="39"/>
      <c r="T60" s="39"/>
      <c r="U60" s="39"/>
      <c r="V60" s="53" t="s">
        <v>55</v>
      </c>
      <c r="W60" s="39"/>
      <c r="X60" s="39"/>
      <c r="Y60" s="39"/>
      <c r="Z60" s="39"/>
      <c r="AA60" s="39"/>
      <c r="AB60" s="39"/>
      <c r="AC60" s="39"/>
      <c r="AD60" s="39"/>
      <c r="AE60" s="39"/>
      <c r="AF60" s="39"/>
      <c r="AG60" s="39"/>
      <c r="AH60" s="53" t="s">
        <v>54</v>
      </c>
      <c r="AI60" s="39"/>
      <c r="AJ60" s="39"/>
      <c r="AK60" s="39"/>
      <c r="AL60" s="39"/>
      <c r="AM60" s="53" t="s">
        <v>55</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56</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57</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54</v>
      </c>
      <c r="E75" s="39"/>
      <c r="F75" s="39"/>
      <c r="G75" s="39"/>
      <c r="H75" s="39"/>
      <c r="I75" s="39"/>
      <c r="J75" s="39"/>
      <c r="K75" s="39"/>
      <c r="L75" s="39"/>
      <c r="M75" s="39"/>
      <c r="N75" s="39"/>
      <c r="O75" s="39"/>
      <c r="P75" s="39"/>
      <c r="Q75" s="39"/>
      <c r="R75" s="39"/>
      <c r="S75" s="39"/>
      <c r="T75" s="39"/>
      <c r="U75" s="39"/>
      <c r="V75" s="53" t="s">
        <v>55</v>
      </c>
      <c r="W75" s="39"/>
      <c r="X75" s="39"/>
      <c r="Y75" s="39"/>
      <c r="Z75" s="39"/>
      <c r="AA75" s="39"/>
      <c r="AB75" s="39"/>
      <c r="AC75" s="39"/>
      <c r="AD75" s="39"/>
      <c r="AE75" s="39"/>
      <c r="AF75" s="39"/>
      <c r="AG75" s="39"/>
      <c r="AH75" s="53" t="s">
        <v>54</v>
      </c>
      <c r="AI75" s="39"/>
      <c r="AJ75" s="39"/>
      <c r="AK75" s="39"/>
      <c r="AL75" s="39"/>
      <c r="AM75" s="53" t="s">
        <v>55</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58</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2020-036</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62" t="str">
        <f>K6</f>
        <v>Oprava propadu silnice II/275 Mcely</v>
      </c>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20</v>
      </c>
      <c r="D87" s="37"/>
      <c r="E87" s="37"/>
      <c r="F87" s="37"/>
      <c r="G87" s="37"/>
      <c r="H87" s="37"/>
      <c r="I87" s="37"/>
      <c r="J87" s="37"/>
      <c r="K87" s="37"/>
      <c r="L87" s="66" t="str">
        <f>IF(K8="","",K8)</f>
        <v xml:space="preserve"> </v>
      </c>
      <c r="M87" s="37"/>
      <c r="N87" s="37"/>
      <c r="O87" s="37"/>
      <c r="P87" s="37"/>
      <c r="Q87" s="37"/>
      <c r="R87" s="37"/>
      <c r="S87" s="37"/>
      <c r="T87" s="37"/>
      <c r="U87" s="37"/>
      <c r="V87" s="37"/>
      <c r="W87" s="37"/>
      <c r="X87" s="37"/>
      <c r="Y87" s="37"/>
      <c r="Z87" s="37"/>
      <c r="AA87" s="37"/>
      <c r="AB87" s="37"/>
      <c r="AC87" s="37"/>
      <c r="AD87" s="37"/>
      <c r="AE87" s="37"/>
      <c r="AF87" s="37"/>
      <c r="AG87" s="37"/>
      <c r="AH87" s="37"/>
      <c r="AI87" s="30" t="s">
        <v>22</v>
      </c>
      <c r="AJ87" s="37"/>
      <c r="AK87" s="37"/>
      <c r="AL87" s="37"/>
      <c r="AM87" s="264" t="str">
        <f>IF(AN8= "","",AN8)</f>
        <v>24. 8. 2020</v>
      </c>
      <c r="AN87" s="264"/>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30" t="s">
        <v>24</v>
      </c>
      <c r="D89" s="37"/>
      <c r="E89" s="37"/>
      <c r="F89" s="37"/>
      <c r="G89" s="37"/>
      <c r="H89" s="37"/>
      <c r="I89" s="37"/>
      <c r="J89" s="37"/>
      <c r="K89" s="37"/>
      <c r="L89" s="60" t="str">
        <f>IF(E11= "","",E11)</f>
        <v>Obec Mcely</v>
      </c>
      <c r="M89" s="37"/>
      <c r="N89" s="37"/>
      <c r="O89" s="37"/>
      <c r="P89" s="37"/>
      <c r="Q89" s="37"/>
      <c r="R89" s="37"/>
      <c r="S89" s="37"/>
      <c r="T89" s="37"/>
      <c r="U89" s="37"/>
      <c r="V89" s="37"/>
      <c r="W89" s="37"/>
      <c r="X89" s="37"/>
      <c r="Y89" s="37"/>
      <c r="Z89" s="37"/>
      <c r="AA89" s="37"/>
      <c r="AB89" s="37"/>
      <c r="AC89" s="37"/>
      <c r="AD89" s="37"/>
      <c r="AE89" s="37"/>
      <c r="AF89" s="37"/>
      <c r="AG89" s="37"/>
      <c r="AH89" s="37"/>
      <c r="AI89" s="30" t="s">
        <v>30</v>
      </c>
      <c r="AJ89" s="37"/>
      <c r="AK89" s="37"/>
      <c r="AL89" s="37"/>
      <c r="AM89" s="265" t="str">
        <f>IF(E17="","",E17)</f>
        <v xml:space="preserve">CR Project s.r.o. </v>
      </c>
      <c r="AN89" s="266"/>
      <c r="AO89" s="266"/>
      <c r="AP89" s="266"/>
      <c r="AQ89" s="37"/>
      <c r="AR89" s="40"/>
      <c r="AS89" s="267" t="s">
        <v>59</v>
      </c>
      <c r="AT89" s="268"/>
      <c r="AU89" s="68"/>
      <c r="AV89" s="68"/>
      <c r="AW89" s="68"/>
      <c r="AX89" s="68"/>
      <c r="AY89" s="68"/>
      <c r="AZ89" s="68"/>
      <c r="BA89" s="68"/>
      <c r="BB89" s="68"/>
      <c r="BC89" s="68"/>
      <c r="BD89" s="69"/>
      <c r="BE89" s="35"/>
    </row>
    <row r="90" spans="1:91" s="2" customFormat="1" ht="15.2" customHeight="1">
      <c r="A90" s="35"/>
      <c r="B90" s="36"/>
      <c r="C90" s="30" t="s">
        <v>28</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35</v>
      </c>
      <c r="AJ90" s="37"/>
      <c r="AK90" s="37"/>
      <c r="AL90" s="37"/>
      <c r="AM90" s="265" t="str">
        <f>IF(E20="","",E20)</f>
        <v>Josef Nentwich</v>
      </c>
      <c r="AN90" s="266"/>
      <c r="AO90" s="266"/>
      <c r="AP90" s="266"/>
      <c r="AQ90" s="37"/>
      <c r="AR90" s="40"/>
      <c r="AS90" s="269"/>
      <c r="AT90" s="270"/>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71"/>
      <c r="AT91" s="272"/>
      <c r="AU91" s="72"/>
      <c r="AV91" s="72"/>
      <c r="AW91" s="72"/>
      <c r="AX91" s="72"/>
      <c r="AY91" s="72"/>
      <c r="AZ91" s="72"/>
      <c r="BA91" s="72"/>
      <c r="BB91" s="72"/>
      <c r="BC91" s="72"/>
      <c r="BD91" s="73"/>
      <c r="BE91" s="35"/>
    </row>
    <row r="92" spans="1:91" s="2" customFormat="1" ht="29.25" customHeight="1">
      <c r="A92" s="35"/>
      <c r="B92" s="36"/>
      <c r="C92" s="273" t="s">
        <v>60</v>
      </c>
      <c r="D92" s="274"/>
      <c r="E92" s="274"/>
      <c r="F92" s="274"/>
      <c r="G92" s="274"/>
      <c r="H92" s="74"/>
      <c r="I92" s="276" t="s">
        <v>61</v>
      </c>
      <c r="J92" s="274"/>
      <c r="K92" s="274"/>
      <c r="L92" s="274"/>
      <c r="M92" s="274"/>
      <c r="N92" s="274"/>
      <c r="O92" s="274"/>
      <c r="P92" s="274"/>
      <c r="Q92" s="274"/>
      <c r="R92" s="274"/>
      <c r="S92" s="274"/>
      <c r="T92" s="274"/>
      <c r="U92" s="274"/>
      <c r="V92" s="274"/>
      <c r="W92" s="274"/>
      <c r="X92" s="274"/>
      <c r="Y92" s="274"/>
      <c r="Z92" s="274"/>
      <c r="AA92" s="274"/>
      <c r="AB92" s="274"/>
      <c r="AC92" s="274"/>
      <c r="AD92" s="274"/>
      <c r="AE92" s="274"/>
      <c r="AF92" s="274"/>
      <c r="AG92" s="275" t="s">
        <v>62</v>
      </c>
      <c r="AH92" s="274"/>
      <c r="AI92" s="274"/>
      <c r="AJ92" s="274"/>
      <c r="AK92" s="274"/>
      <c r="AL92" s="274"/>
      <c r="AM92" s="274"/>
      <c r="AN92" s="276" t="s">
        <v>63</v>
      </c>
      <c r="AO92" s="274"/>
      <c r="AP92" s="277"/>
      <c r="AQ92" s="75" t="s">
        <v>64</v>
      </c>
      <c r="AR92" s="40"/>
      <c r="AS92" s="76" t="s">
        <v>65</v>
      </c>
      <c r="AT92" s="77" t="s">
        <v>66</v>
      </c>
      <c r="AU92" s="77" t="s">
        <v>67</v>
      </c>
      <c r="AV92" s="77" t="s">
        <v>68</v>
      </c>
      <c r="AW92" s="77" t="s">
        <v>69</v>
      </c>
      <c r="AX92" s="77" t="s">
        <v>70</v>
      </c>
      <c r="AY92" s="77" t="s">
        <v>71</v>
      </c>
      <c r="AZ92" s="77" t="s">
        <v>72</v>
      </c>
      <c r="BA92" s="77" t="s">
        <v>73</v>
      </c>
      <c r="BB92" s="77" t="s">
        <v>74</v>
      </c>
      <c r="BC92" s="77" t="s">
        <v>75</v>
      </c>
      <c r="BD92" s="78" t="s">
        <v>76</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77</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81">
        <f>ROUND(SUM(AG95:AG98),2)</f>
        <v>0</v>
      </c>
      <c r="AH94" s="281"/>
      <c r="AI94" s="281"/>
      <c r="AJ94" s="281"/>
      <c r="AK94" s="281"/>
      <c r="AL94" s="281"/>
      <c r="AM94" s="281"/>
      <c r="AN94" s="282">
        <f>SUM(AG94,AT94)</f>
        <v>0</v>
      </c>
      <c r="AO94" s="282"/>
      <c r="AP94" s="282"/>
      <c r="AQ94" s="86" t="s">
        <v>1</v>
      </c>
      <c r="AR94" s="87"/>
      <c r="AS94" s="88">
        <f>ROUND(SUM(AS95:AS98),2)</f>
        <v>0</v>
      </c>
      <c r="AT94" s="89">
        <f>ROUND(SUM(AV94:AW94),2)</f>
        <v>0</v>
      </c>
      <c r="AU94" s="90">
        <f>ROUND(SUM(AU95:AU98),5)</f>
        <v>0</v>
      </c>
      <c r="AV94" s="89">
        <f>ROUND(AZ94*L29,2)</f>
        <v>0</v>
      </c>
      <c r="AW94" s="89">
        <f>ROUND(BA94*L30,2)</f>
        <v>0</v>
      </c>
      <c r="AX94" s="89">
        <f>ROUND(BB94*L29,2)</f>
        <v>0</v>
      </c>
      <c r="AY94" s="89">
        <f>ROUND(BC94*L30,2)</f>
        <v>0</v>
      </c>
      <c r="AZ94" s="89">
        <f>ROUND(SUM(AZ95:AZ98),2)</f>
        <v>0</v>
      </c>
      <c r="BA94" s="89">
        <f>ROUND(SUM(BA95:BA98),2)</f>
        <v>0</v>
      </c>
      <c r="BB94" s="89">
        <f>ROUND(SUM(BB95:BB98),2)</f>
        <v>0</v>
      </c>
      <c r="BC94" s="89">
        <f>ROUND(SUM(BC95:BC98),2)</f>
        <v>0</v>
      </c>
      <c r="BD94" s="91">
        <f>ROUND(SUM(BD95:BD98),2)</f>
        <v>0</v>
      </c>
      <c r="BS94" s="92" t="s">
        <v>78</v>
      </c>
      <c r="BT94" s="92" t="s">
        <v>79</v>
      </c>
      <c r="BU94" s="93" t="s">
        <v>80</v>
      </c>
      <c r="BV94" s="92" t="s">
        <v>81</v>
      </c>
      <c r="BW94" s="92" t="s">
        <v>5</v>
      </c>
      <c r="BX94" s="92" t="s">
        <v>82</v>
      </c>
      <c r="CL94" s="92" t="s">
        <v>1</v>
      </c>
    </row>
    <row r="95" spans="1:91" s="7" customFormat="1" ht="16.5" customHeight="1">
      <c r="A95" s="94" t="s">
        <v>83</v>
      </c>
      <c r="B95" s="95"/>
      <c r="C95" s="96"/>
      <c r="D95" s="278" t="s">
        <v>84</v>
      </c>
      <c r="E95" s="278"/>
      <c r="F95" s="278"/>
      <c r="G95" s="278"/>
      <c r="H95" s="278"/>
      <c r="I95" s="97"/>
      <c r="J95" s="278" t="s">
        <v>85</v>
      </c>
      <c r="K95" s="278"/>
      <c r="L95" s="278"/>
      <c r="M95" s="278"/>
      <c r="N95" s="278"/>
      <c r="O95" s="278"/>
      <c r="P95" s="278"/>
      <c r="Q95" s="278"/>
      <c r="R95" s="278"/>
      <c r="S95" s="278"/>
      <c r="T95" s="278"/>
      <c r="U95" s="278"/>
      <c r="V95" s="278"/>
      <c r="W95" s="278"/>
      <c r="X95" s="278"/>
      <c r="Y95" s="278"/>
      <c r="Z95" s="278"/>
      <c r="AA95" s="278"/>
      <c r="AB95" s="278"/>
      <c r="AC95" s="278"/>
      <c r="AD95" s="278"/>
      <c r="AE95" s="278"/>
      <c r="AF95" s="278"/>
      <c r="AG95" s="279">
        <f>'SO.101 - SO.101 - Oprava ...'!J30</f>
        <v>0</v>
      </c>
      <c r="AH95" s="280"/>
      <c r="AI95" s="280"/>
      <c r="AJ95" s="280"/>
      <c r="AK95" s="280"/>
      <c r="AL95" s="280"/>
      <c r="AM95" s="280"/>
      <c r="AN95" s="279">
        <f>SUM(AG95,AT95)</f>
        <v>0</v>
      </c>
      <c r="AO95" s="280"/>
      <c r="AP95" s="280"/>
      <c r="AQ95" s="98" t="s">
        <v>86</v>
      </c>
      <c r="AR95" s="99"/>
      <c r="AS95" s="100">
        <v>0</v>
      </c>
      <c r="AT95" s="101">
        <f>ROUND(SUM(AV95:AW95),2)</f>
        <v>0</v>
      </c>
      <c r="AU95" s="102">
        <f>'SO.101 - SO.101 - Oprava ...'!P132</f>
        <v>0</v>
      </c>
      <c r="AV95" s="101">
        <f>'SO.101 - SO.101 - Oprava ...'!J33</f>
        <v>0</v>
      </c>
      <c r="AW95" s="101">
        <f>'SO.101 - SO.101 - Oprava ...'!J34</f>
        <v>0</v>
      </c>
      <c r="AX95" s="101">
        <f>'SO.101 - SO.101 - Oprava ...'!J35</f>
        <v>0</v>
      </c>
      <c r="AY95" s="101">
        <f>'SO.101 - SO.101 - Oprava ...'!J36</f>
        <v>0</v>
      </c>
      <c r="AZ95" s="101">
        <f>'SO.101 - SO.101 - Oprava ...'!F33</f>
        <v>0</v>
      </c>
      <c r="BA95" s="101">
        <f>'SO.101 - SO.101 - Oprava ...'!F34</f>
        <v>0</v>
      </c>
      <c r="BB95" s="101">
        <f>'SO.101 - SO.101 - Oprava ...'!F35</f>
        <v>0</v>
      </c>
      <c r="BC95" s="101">
        <f>'SO.101 - SO.101 - Oprava ...'!F36</f>
        <v>0</v>
      </c>
      <c r="BD95" s="103">
        <f>'SO.101 - SO.101 - Oprava ...'!F37</f>
        <v>0</v>
      </c>
      <c r="BT95" s="104" t="s">
        <v>87</v>
      </c>
      <c r="BV95" s="104" t="s">
        <v>81</v>
      </c>
      <c r="BW95" s="104" t="s">
        <v>88</v>
      </c>
      <c r="BX95" s="104" t="s">
        <v>5</v>
      </c>
      <c r="CL95" s="104" t="s">
        <v>1</v>
      </c>
      <c r="CM95" s="104" t="s">
        <v>89</v>
      </c>
    </row>
    <row r="96" spans="1:91" s="7" customFormat="1" ht="24.75" customHeight="1">
      <c r="A96" s="94" t="s">
        <v>83</v>
      </c>
      <c r="B96" s="95"/>
      <c r="C96" s="96"/>
      <c r="D96" s="278" t="s">
        <v>90</v>
      </c>
      <c r="E96" s="278"/>
      <c r="F96" s="278"/>
      <c r="G96" s="278"/>
      <c r="H96" s="278"/>
      <c r="I96" s="97"/>
      <c r="J96" s="278" t="s">
        <v>91</v>
      </c>
      <c r="K96" s="278"/>
      <c r="L96" s="278"/>
      <c r="M96" s="278"/>
      <c r="N96" s="278"/>
      <c r="O96" s="278"/>
      <c r="P96" s="278"/>
      <c r="Q96" s="278"/>
      <c r="R96" s="278"/>
      <c r="S96" s="278"/>
      <c r="T96" s="278"/>
      <c r="U96" s="278"/>
      <c r="V96" s="278"/>
      <c r="W96" s="278"/>
      <c r="X96" s="278"/>
      <c r="Y96" s="278"/>
      <c r="Z96" s="278"/>
      <c r="AA96" s="278"/>
      <c r="AB96" s="278"/>
      <c r="AC96" s="278"/>
      <c r="AD96" s="278"/>
      <c r="AE96" s="278"/>
      <c r="AF96" s="278"/>
      <c r="AG96" s="279">
        <f>'SO.101.1 - SO.101.1 - Opr...'!J30</f>
        <v>0</v>
      </c>
      <c r="AH96" s="280"/>
      <c r="AI96" s="280"/>
      <c r="AJ96" s="280"/>
      <c r="AK96" s="280"/>
      <c r="AL96" s="280"/>
      <c r="AM96" s="280"/>
      <c r="AN96" s="279">
        <f>SUM(AG96,AT96)</f>
        <v>0</v>
      </c>
      <c r="AO96" s="280"/>
      <c r="AP96" s="280"/>
      <c r="AQ96" s="98" t="s">
        <v>86</v>
      </c>
      <c r="AR96" s="99"/>
      <c r="AS96" s="100">
        <v>0</v>
      </c>
      <c r="AT96" s="101">
        <f>ROUND(SUM(AV96:AW96),2)</f>
        <v>0</v>
      </c>
      <c r="AU96" s="102">
        <f>'SO.101.1 - SO.101.1 - Opr...'!P124</f>
        <v>0</v>
      </c>
      <c r="AV96" s="101">
        <f>'SO.101.1 - SO.101.1 - Opr...'!J33</f>
        <v>0</v>
      </c>
      <c r="AW96" s="101">
        <f>'SO.101.1 - SO.101.1 - Opr...'!J34</f>
        <v>0</v>
      </c>
      <c r="AX96" s="101">
        <f>'SO.101.1 - SO.101.1 - Opr...'!J35</f>
        <v>0</v>
      </c>
      <c r="AY96" s="101">
        <f>'SO.101.1 - SO.101.1 - Opr...'!J36</f>
        <v>0</v>
      </c>
      <c r="AZ96" s="101">
        <f>'SO.101.1 - SO.101.1 - Opr...'!F33</f>
        <v>0</v>
      </c>
      <c r="BA96" s="101">
        <f>'SO.101.1 - SO.101.1 - Opr...'!F34</f>
        <v>0</v>
      </c>
      <c r="BB96" s="101">
        <f>'SO.101.1 - SO.101.1 - Opr...'!F35</f>
        <v>0</v>
      </c>
      <c r="BC96" s="101">
        <f>'SO.101.1 - SO.101.1 - Opr...'!F36</f>
        <v>0</v>
      </c>
      <c r="BD96" s="103">
        <f>'SO.101.1 - SO.101.1 - Opr...'!F37</f>
        <v>0</v>
      </c>
      <c r="BT96" s="104" t="s">
        <v>87</v>
      </c>
      <c r="BV96" s="104" t="s">
        <v>81</v>
      </c>
      <c r="BW96" s="104" t="s">
        <v>92</v>
      </c>
      <c r="BX96" s="104" t="s">
        <v>5</v>
      </c>
      <c r="CL96" s="104" t="s">
        <v>1</v>
      </c>
      <c r="CM96" s="104" t="s">
        <v>89</v>
      </c>
    </row>
    <row r="97" spans="1:91" s="7" customFormat="1" ht="16.5" customHeight="1">
      <c r="A97" s="94" t="s">
        <v>83</v>
      </c>
      <c r="B97" s="95"/>
      <c r="C97" s="96"/>
      <c r="D97" s="278" t="s">
        <v>93</v>
      </c>
      <c r="E97" s="278"/>
      <c r="F97" s="278"/>
      <c r="G97" s="278"/>
      <c r="H97" s="278"/>
      <c r="I97" s="97"/>
      <c r="J97" s="278" t="s">
        <v>94</v>
      </c>
      <c r="K97" s="278"/>
      <c r="L97" s="278"/>
      <c r="M97" s="278"/>
      <c r="N97" s="278"/>
      <c r="O97" s="278"/>
      <c r="P97" s="278"/>
      <c r="Q97" s="278"/>
      <c r="R97" s="278"/>
      <c r="S97" s="278"/>
      <c r="T97" s="278"/>
      <c r="U97" s="278"/>
      <c r="V97" s="278"/>
      <c r="W97" s="278"/>
      <c r="X97" s="278"/>
      <c r="Y97" s="278"/>
      <c r="Z97" s="278"/>
      <c r="AA97" s="278"/>
      <c r="AB97" s="278"/>
      <c r="AC97" s="278"/>
      <c r="AD97" s="278"/>
      <c r="AE97" s="278"/>
      <c r="AF97" s="278"/>
      <c r="AG97" s="279">
        <f>'SO.301 - SO.301 - Oprava ...'!J30</f>
        <v>0</v>
      </c>
      <c r="AH97" s="280"/>
      <c r="AI97" s="280"/>
      <c r="AJ97" s="280"/>
      <c r="AK97" s="280"/>
      <c r="AL97" s="280"/>
      <c r="AM97" s="280"/>
      <c r="AN97" s="279">
        <f>SUM(AG97,AT97)</f>
        <v>0</v>
      </c>
      <c r="AO97" s="280"/>
      <c r="AP97" s="280"/>
      <c r="AQ97" s="98" t="s">
        <v>86</v>
      </c>
      <c r="AR97" s="99"/>
      <c r="AS97" s="100">
        <v>0</v>
      </c>
      <c r="AT97" s="101">
        <f>ROUND(SUM(AV97:AW97),2)</f>
        <v>0</v>
      </c>
      <c r="AU97" s="102">
        <f>'SO.301 - SO.301 - Oprava ...'!P128</f>
        <v>0</v>
      </c>
      <c r="AV97" s="101">
        <f>'SO.301 - SO.301 - Oprava ...'!J33</f>
        <v>0</v>
      </c>
      <c r="AW97" s="101">
        <f>'SO.301 - SO.301 - Oprava ...'!J34</f>
        <v>0</v>
      </c>
      <c r="AX97" s="101">
        <f>'SO.301 - SO.301 - Oprava ...'!J35</f>
        <v>0</v>
      </c>
      <c r="AY97" s="101">
        <f>'SO.301 - SO.301 - Oprava ...'!J36</f>
        <v>0</v>
      </c>
      <c r="AZ97" s="101">
        <f>'SO.301 - SO.301 - Oprava ...'!F33</f>
        <v>0</v>
      </c>
      <c r="BA97" s="101">
        <f>'SO.301 - SO.301 - Oprava ...'!F34</f>
        <v>0</v>
      </c>
      <c r="BB97" s="101">
        <f>'SO.301 - SO.301 - Oprava ...'!F35</f>
        <v>0</v>
      </c>
      <c r="BC97" s="101">
        <f>'SO.301 - SO.301 - Oprava ...'!F36</f>
        <v>0</v>
      </c>
      <c r="BD97" s="103">
        <f>'SO.301 - SO.301 - Oprava ...'!F37</f>
        <v>0</v>
      </c>
      <c r="BT97" s="104" t="s">
        <v>87</v>
      </c>
      <c r="BV97" s="104" t="s">
        <v>81</v>
      </c>
      <c r="BW97" s="104" t="s">
        <v>95</v>
      </c>
      <c r="BX97" s="104" t="s">
        <v>5</v>
      </c>
      <c r="CL97" s="104" t="s">
        <v>1</v>
      </c>
      <c r="CM97" s="104" t="s">
        <v>89</v>
      </c>
    </row>
    <row r="98" spans="1:91" s="7" customFormat="1" ht="16.5" customHeight="1">
      <c r="A98" s="94" t="s">
        <v>83</v>
      </c>
      <c r="B98" s="95"/>
      <c r="C98" s="96"/>
      <c r="D98" s="278" t="s">
        <v>96</v>
      </c>
      <c r="E98" s="278"/>
      <c r="F98" s="278"/>
      <c r="G98" s="278"/>
      <c r="H98" s="278"/>
      <c r="I98" s="97"/>
      <c r="J98" s="278" t="s">
        <v>97</v>
      </c>
      <c r="K98" s="278"/>
      <c r="L98" s="278"/>
      <c r="M98" s="278"/>
      <c r="N98" s="278"/>
      <c r="O98" s="278"/>
      <c r="P98" s="278"/>
      <c r="Q98" s="278"/>
      <c r="R98" s="278"/>
      <c r="S98" s="278"/>
      <c r="T98" s="278"/>
      <c r="U98" s="278"/>
      <c r="V98" s="278"/>
      <c r="W98" s="278"/>
      <c r="X98" s="278"/>
      <c r="Y98" s="278"/>
      <c r="Z98" s="278"/>
      <c r="AA98" s="278"/>
      <c r="AB98" s="278"/>
      <c r="AC98" s="278"/>
      <c r="AD98" s="278"/>
      <c r="AE98" s="278"/>
      <c r="AF98" s="278"/>
      <c r="AG98" s="279">
        <f>'VRN - Vedlejší rozpočtové...'!J30</f>
        <v>0</v>
      </c>
      <c r="AH98" s="280"/>
      <c r="AI98" s="280"/>
      <c r="AJ98" s="280"/>
      <c r="AK98" s="280"/>
      <c r="AL98" s="280"/>
      <c r="AM98" s="280"/>
      <c r="AN98" s="279">
        <f>SUM(AG98,AT98)</f>
        <v>0</v>
      </c>
      <c r="AO98" s="280"/>
      <c r="AP98" s="280"/>
      <c r="AQ98" s="98" t="s">
        <v>86</v>
      </c>
      <c r="AR98" s="99"/>
      <c r="AS98" s="105">
        <v>0</v>
      </c>
      <c r="AT98" s="106">
        <f>ROUND(SUM(AV98:AW98),2)</f>
        <v>0</v>
      </c>
      <c r="AU98" s="107">
        <f>'VRN - Vedlejší rozpočtové...'!P119</f>
        <v>0</v>
      </c>
      <c r="AV98" s="106">
        <f>'VRN - Vedlejší rozpočtové...'!J33</f>
        <v>0</v>
      </c>
      <c r="AW98" s="106">
        <f>'VRN - Vedlejší rozpočtové...'!J34</f>
        <v>0</v>
      </c>
      <c r="AX98" s="106">
        <f>'VRN - Vedlejší rozpočtové...'!J35</f>
        <v>0</v>
      </c>
      <c r="AY98" s="106">
        <f>'VRN - Vedlejší rozpočtové...'!J36</f>
        <v>0</v>
      </c>
      <c r="AZ98" s="106">
        <f>'VRN - Vedlejší rozpočtové...'!F33</f>
        <v>0</v>
      </c>
      <c r="BA98" s="106">
        <f>'VRN - Vedlejší rozpočtové...'!F34</f>
        <v>0</v>
      </c>
      <c r="BB98" s="106">
        <f>'VRN - Vedlejší rozpočtové...'!F35</f>
        <v>0</v>
      </c>
      <c r="BC98" s="106">
        <f>'VRN - Vedlejší rozpočtové...'!F36</f>
        <v>0</v>
      </c>
      <c r="BD98" s="108">
        <f>'VRN - Vedlejší rozpočtové...'!F37</f>
        <v>0</v>
      </c>
      <c r="BT98" s="104" t="s">
        <v>87</v>
      </c>
      <c r="BV98" s="104" t="s">
        <v>81</v>
      </c>
      <c r="BW98" s="104" t="s">
        <v>98</v>
      </c>
      <c r="BX98" s="104" t="s">
        <v>5</v>
      </c>
      <c r="CL98" s="104" t="s">
        <v>1</v>
      </c>
      <c r="CM98" s="104" t="s">
        <v>89</v>
      </c>
    </row>
    <row r="99" spans="1:91" s="2" customFormat="1" ht="30" customHeight="1">
      <c r="A99" s="35"/>
      <c r="B99" s="36"/>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40"/>
      <c r="AS99" s="35"/>
      <c r="AT99" s="35"/>
      <c r="AU99" s="35"/>
      <c r="AV99" s="35"/>
      <c r="AW99" s="35"/>
      <c r="AX99" s="35"/>
      <c r="AY99" s="35"/>
      <c r="AZ99" s="35"/>
      <c r="BA99" s="35"/>
      <c r="BB99" s="35"/>
      <c r="BC99" s="35"/>
      <c r="BD99" s="35"/>
      <c r="BE99" s="35"/>
    </row>
    <row r="100" spans="1:91" s="2" customFormat="1" ht="6.95" customHeight="1">
      <c r="A100" s="35"/>
      <c r="B100" s="55"/>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40"/>
      <c r="AS100" s="35"/>
      <c r="AT100" s="35"/>
      <c r="AU100" s="35"/>
      <c r="AV100" s="35"/>
      <c r="AW100" s="35"/>
      <c r="AX100" s="35"/>
      <c r="AY100" s="35"/>
      <c r="AZ100" s="35"/>
      <c r="BA100" s="35"/>
      <c r="BB100" s="35"/>
      <c r="BC100" s="35"/>
      <c r="BD100" s="35"/>
      <c r="BE100" s="35"/>
    </row>
  </sheetData>
  <sheetProtection algorithmName="SHA-512" hashValue="qwgzz8jwcJNdH97ybadmYzW8kfPZrr6RHT+vg+z6DsGT7ylTWf842+u2E9ag1jejNjrjLYZF0Zq9asHkxcKMjg==" saltValue="kEo3dGJ5RqkytKazImchtk1yEQhC8LVnVWDATsUyyaZd1S7dHPS9ws8mOD5pkq1UrxIfME/H/5E9SqSrDxyf7A=="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SO.101 - SO.101 - Oprava ...'!C2" display="/" xr:uid="{00000000-0004-0000-0000-000000000000}"/>
    <hyperlink ref="A96" location="'SO.101.1 - SO.101.1 - Opr...'!C2" display="/" xr:uid="{00000000-0004-0000-0000-000001000000}"/>
    <hyperlink ref="A97" location="'SO.301 - SO.301 - Oprava ...'!C2" display="/" xr:uid="{00000000-0004-0000-0000-000002000000}"/>
    <hyperlink ref="A98" location="'VRN - Vedlejší rozpočtové...'!C2" display="/" xr:uid="{00000000-0004-0000-0000-000003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7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88</v>
      </c>
    </row>
    <row r="3" spans="1:46" s="1" customFormat="1" ht="6.95" customHeight="1">
      <c r="B3" s="109"/>
      <c r="C3" s="110"/>
      <c r="D3" s="110"/>
      <c r="E3" s="110"/>
      <c r="F3" s="110"/>
      <c r="G3" s="110"/>
      <c r="H3" s="110"/>
      <c r="I3" s="110"/>
      <c r="J3" s="110"/>
      <c r="K3" s="110"/>
      <c r="L3" s="21"/>
      <c r="AT3" s="18" t="s">
        <v>89</v>
      </c>
    </row>
    <row r="4" spans="1:46" s="1" customFormat="1" ht="24.95" customHeight="1">
      <c r="B4" s="21"/>
      <c r="D4" s="111" t="s">
        <v>99</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3" t="str">
        <f>'Rekapitulace stavby'!K6</f>
        <v>Oprava propadu silnice II/275 Mcely</v>
      </c>
      <c r="F7" s="304"/>
      <c r="G7" s="304"/>
      <c r="H7" s="304"/>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101</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24. 8. 2020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26</v>
      </c>
      <c r="F15" s="35"/>
      <c r="G15" s="35"/>
      <c r="H15" s="35"/>
      <c r="I15" s="113" t="s">
        <v>27</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28</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30</v>
      </c>
      <c r="E20" s="35"/>
      <c r="F20" s="35"/>
      <c r="G20" s="35"/>
      <c r="H20" s="35"/>
      <c r="I20" s="113" t="s">
        <v>25</v>
      </c>
      <c r="J20" s="114" t="s">
        <v>31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32</v>
      </c>
      <c r="F21" s="35"/>
      <c r="G21" s="35"/>
      <c r="H21" s="35"/>
      <c r="I21" s="113" t="s">
        <v>27</v>
      </c>
      <c r="J21" s="114" t="s">
        <v>33</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35</v>
      </c>
      <c r="E23" s="35"/>
      <c r="F23" s="35"/>
      <c r="G23" s="35"/>
      <c r="H23" s="35"/>
      <c r="I23" s="113" t="s">
        <v>25</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27</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39</v>
      </c>
      <c r="E30" s="35"/>
      <c r="F30" s="35"/>
      <c r="G30" s="35"/>
      <c r="H30" s="35"/>
      <c r="I30" s="35"/>
      <c r="J30" s="121">
        <f>ROUND(J132,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41</v>
      </c>
      <c r="G32" s="35"/>
      <c r="H32" s="35"/>
      <c r="I32" s="122" t="s">
        <v>40</v>
      </c>
      <c r="J32" s="122"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43</v>
      </c>
      <c r="E33" s="113" t="s">
        <v>44</v>
      </c>
      <c r="F33" s="124">
        <f>ROUND((SUM(BE132:BE274)),  2)</f>
        <v>0</v>
      </c>
      <c r="G33" s="35"/>
      <c r="H33" s="35"/>
      <c r="I33" s="125">
        <v>0.21</v>
      </c>
      <c r="J33" s="124">
        <f>ROUND(((SUM(BE132:BE274))*I33),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45</v>
      </c>
      <c r="F34" s="124">
        <f>ROUND((SUM(BF132:BF274)),  2)</f>
        <v>0</v>
      </c>
      <c r="G34" s="35"/>
      <c r="H34" s="35"/>
      <c r="I34" s="125">
        <v>0.15</v>
      </c>
      <c r="J34" s="124">
        <f>ROUND(((SUM(BF132:BF274))*I34),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46</v>
      </c>
      <c r="F35" s="124">
        <f>ROUND((SUM(BG132:BG274)),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47</v>
      </c>
      <c r="F36" s="124">
        <f>ROUND((SUM(BH132:BH274)),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48</v>
      </c>
      <c r="F37" s="124">
        <f>ROUND((SUM(BI132:BI274)),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49</v>
      </c>
      <c r="E39" s="128"/>
      <c r="F39" s="128"/>
      <c r="G39" s="129" t="s">
        <v>50</v>
      </c>
      <c r="H39" s="130" t="s">
        <v>51</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52</v>
      </c>
      <c r="E50" s="134"/>
      <c r="F50" s="134"/>
      <c r="G50" s="133" t="s">
        <v>53</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54</v>
      </c>
      <c r="E61" s="136"/>
      <c r="F61" s="137" t="s">
        <v>55</v>
      </c>
      <c r="G61" s="135" t="s">
        <v>54</v>
      </c>
      <c r="H61" s="136"/>
      <c r="I61" s="136"/>
      <c r="J61" s="138" t="s">
        <v>55</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56</v>
      </c>
      <c r="E65" s="139"/>
      <c r="F65" s="139"/>
      <c r="G65" s="133" t="s">
        <v>57</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54</v>
      </c>
      <c r="E76" s="136"/>
      <c r="F76" s="137" t="s">
        <v>55</v>
      </c>
      <c r="G76" s="135" t="s">
        <v>54</v>
      </c>
      <c r="H76" s="136"/>
      <c r="I76" s="136"/>
      <c r="J76" s="138" t="s">
        <v>55</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0" t="str">
        <f>E7</f>
        <v>Oprava propadu silnice II/275 Mcely</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SO.101 - SO.101 - Oprava silnice</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24. 8. 2020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Obec Mcely</v>
      </c>
      <c r="G91" s="37"/>
      <c r="H91" s="37"/>
      <c r="I91" s="30" t="s">
        <v>30</v>
      </c>
      <c r="J91" s="33" t="str">
        <f>E21</f>
        <v xml:space="preserve">CR Project s.r.o. </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30" t="s">
        <v>35</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105</v>
      </c>
      <c r="D96" s="37"/>
      <c r="E96" s="37"/>
      <c r="F96" s="37"/>
      <c r="G96" s="37"/>
      <c r="H96" s="37"/>
      <c r="I96" s="37"/>
      <c r="J96" s="85">
        <f>J132</f>
        <v>0</v>
      </c>
      <c r="K96" s="37"/>
      <c r="L96" s="52"/>
      <c r="S96" s="35"/>
      <c r="T96" s="35"/>
      <c r="U96" s="35"/>
      <c r="V96" s="35"/>
      <c r="W96" s="35"/>
      <c r="X96" s="35"/>
      <c r="Y96" s="35"/>
      <c r="Z96" s="35"/>
      <c r="AA96" s="35"/>
      <c r="AB96" s="35"/>
      <c r="AC96" s="35"/>
      <c r="AD96" s="35"/>
      <c r="AE96" s="35"/>
      <c r="AU96" s="18" t="s">
        <v>106</v>
      </c>
    </row>
    <row r="97" spans="2:12" s="9" customFormat="1" ht="24.95" customHeight="1">
      <c r="B97" s="148"/>
      <c r="C97" s="149"/>
      <c r="D97" s="150" t="s">
        <v>107</v>
      </c>
      <c r="E97" s="151"/>
      <c r="F97" s="151"/>
      <c r="G97" s="151"/>
      <c r="H97" s="151"/>
      <c r="I97" s="151"/>
      <c r="J97" s="152">
        <f>J133</f>
        <v>0</v>
      </c>
      <c r="K97" s="149"/>
      <c r="L97" s="153"/>
    </row>
    <row r="98" spans="2:12" s="10" customFormat="1" ht="19.899999999999999" customHeight="1">
      <c r="B98" s="154"/>
      <c r="C98" s="155"/>
      <c r="D98" s="156" t="s">
        <v>108</v>
      </c>
      <c r="E98" s="157"/>
      <c r="F98" s="157"/>
      <c r="G98" s="157"/>
      <c r="H98" s="157"/>
      <c r="I98" s="157"/>
      <c r="J98" s="158">
        <f>J134</f>
        <v>0</v>
      </c>
      <c r="K98" s="155"/>
      <c r="L98" s="159"/>
    </row>
    <row r="99" spans="2:12" s="10" customFormat="1" ht="14.85" customHeight="1">
      <c r="B99" s="154"/>
      <c r="C99" s="155"/>
      <c r="D99" s="156" t="s">
        <v>109</v>
      </c>
      <c r="E99" s="157"/>
      <c r="F99" s="157"/>
      <c r="G99" s="157"/>
      <c r="H99" s="157"/>
      <c r="I99" s="157"/>
      <c r="J99" s="158">
        <f>J135</f>
        <v>0</v>
      </c>
      <c r="K99" s="155"/>
      <c r="L99" s="159"/>
    </row>
    <row r="100" spans="2:12" s="10" customFormat="1" ht="14.85" customHeight="1">
      <c r="B100" s="154"/>
      <c r="C100" s="155"/>
      <c r="D100" s="156" t="s">
        <v>110</v>
      </c>
      <c r="E100" s="157"/>
      <c r="F100" s="157"/>
      <c r="G100" s="157"/>
      <c r="H100" s="157"/>
      <c r="I100" s="157"/>
      <c r="J100" s="158">
        <f>J171</f>
        <v>0</v>
      </c>
      <c r="K100" s="155"/>
      <c r="L100" s="159"/>
    </row>
    <row r="101" spans="2:12" s="10" customFormat="1" ht="14.85" customHeight="1">
      <c r="B101" s="154"/>
      <c r="C101" s="155"/>
      <c r="D101" s="156" t="s">
        <v>111</v>
      </c>
      <c r="E101" s="157"/>
      <c r="F101" s="157"/>
      <c r="G101" s="157"/>
      <c r="H101" s="157"/>
      <c r="I101" s="157"/>
      <c r="J101" s="158">
        <f>J186</f>
        <v>0</v>
      </c>
      <c r="K101" s="155"/>
      <c r="L101" s="159"/>
    </row>
    <row r="102" spans="2:12" s="10" customFormat="1" ht="14.85" customHeight="1">
      <c r="B102" s="154"/>
      <c r="C102" s="155"/>
      <c r="D102" s="156" t="s">
        <v>112</v>
      </c>
      <c r="E102" s="157"/>
      <c r="F102" s="157"/>
      <c r="G102" s="157"/>
      <c r="H102" s="157"/>
      <c r="I102" s="157"/>
      <c r="J102" s="158">
        <f>J191</f>
        <v>0</v>
      </c>
      <c r="K102" s="155"/>
      <c r="L102" s="159"/>
    </row>
    <row r="103" spans="2:12" s="10" customFormat="1" ht="19.899999999999999" customHeight="1">
      <c r="B103" s="154"/>
      <c r="C103" s="155"/>
      <c r="D103" s="156" t="s">
        <v>113</v>
      </c>
      <c r="E103" s="157"/>
      <c r="F103" s="157"/>
      <c r="G103" s="157"/>
      <c r="H103" s="157"/>
      <c r="I103" s="157"/>
      <c r="J103" s="158">
        <f>J213</f>
        <v>0</v>
      </c>
      <c r="K103" s="155"/>
      <c r="L103" s="159"/>
    </row>
    <row r="104" spans="2:12" s="10" customFormat="1" ht="14.85" customHeight="1">
      <c r="B104" s="154"/>
      <c r="C104" s="155"/>
      <c r="D104" s="156" t="s">
        <v>114</v>
      </c>
      <c r="E104" s="157"/>
      <c r="F104" s="157"/>
      <c r="G104" s="157"/>
      <c r="H104" s="157"/>
      <c r="I104" s="157"/>
      <c r="J104" s="158">
        <f>J214</f>
        <v>0</v>
      </c>
      <c r="K104" s="155"/>
      <c r="L104" s="159"/>
    </row>
    <row r="105" spans="2:12" s="10" customFormat="1" ht="19.899999999999999" customHeight="1">
      <c r="B105" s="154"/>
      <c r="C105" s="155"/>
      <c r="D105" s="156" t="s">
        <v>115</v>
      </c>
      <c r="E105" s="157"/>
      <c r="F105" s="157"/>
      <c r="G105" s="157"/>
      <c r="H105" s="157"/>
      <c r="I105" s="157"/>
      <c r="J105" s="158">
        <f>J220</f>
        <v>0</v>
      </c>
      <c r="K105" s="155"/>
      <c r="L105" s="159"/>
    </row>
    <row r="106" spans="2:12" s="10" customFormat="1" ht="14.85" customHeight="1">
      <c r="B106" s="154"/>
      <c r="C106" s="155"/>
      <c r="D106" s="156" t="s">
        <v>116</v>
      </c>
      <c r="E106" s="157"/>
      <c r="F106" s="157"/>
      <c r="G106" s="157"/>
      <c r="H106" s="157"/>
      <c r="I106" s="157"/>
      <c r="J106" s="158">
        <f>J221</f>
        <v>0</v>
      </c>
      <c r="K106" s="155"/>
      <c r="L106" s="159"/>
    </row>
    <row r="107" spans="2:12" s="10" customFormat="1" ht="14.85" customHeight="1">
      <c r="B107" s="154"/>
      <c r="C107" s="155"/>
      <c r="D107" s="156" t="s">
        <v>117</v>
      </c>
      <c r="E107" s="157"/>
      <c r="F107" s="157"/>
      <c r="G107" s="157"/>
      <c r="H107" s="157"/>
      <c r="I107" s="157"/>
      <c r="J107" s="158">
        <f>J235</f>
        <v>0</v>
      </c>
      <c r="K107" s="155"/>
      <c r="L107" s="159"/>
    </row>
    <row r="108" spans="2:12" s="10" customFormat="1" ht="19.899999999999999" customHeight="1">
      <c r="B108" s="154"/>
      <c r="C108" s="155"/>
      <c r="D108" s="156" t="s">
        <v>118</v>
      </c>
      <c r="E108" s="157"/>
      <c r="F108" s="157"/>
      <c r="G108" s="157"/>
      <c r="H108" s="157"/>
      <c r="I108" s="157"/>
      <c r="J108" s="158">
        <f>J240</f>
        <v>0</v>
      </c>
      <c r="K108" s="155"/>
      <c r="L108" s="159"/>
    </row>
    <row r="109" spans="2:12" s="10" customFormat="1" ht="14.85" customHeight="1">
      <c r="B109" s="154"/>
      <c r="C109" s="155"/>
      <c r="D109" s="156" t="s">
        <v>119</v>
      </c>
      <c r="E109" s="157"/>
      <c r="F109" s="157"/>
      <c r="G109" s="157"/>
      <c r="H109" s="157"/>
      <c r="I109" s="157"/>
      <c r="J109" s="158">
        <f>J241</f>
        <v>0</v>
      </c>
      <c r="K109" s="155"/>
      <c r="L109" s="159"/>
    </row>
    <row r="110" spans="2:12" s="10" customFormat="1" ht="14.85" customHeight="1">
      <c r="B110" s="154"/>
      <c r="C110" s="155"/>
      <c r="D110" s="156" t="s">
        <v>120</v>
      </c>
      <c r="E110" s="157"/>
      <c r="F110" s="157"/>
      <c r="G110" s="157"/>
      <c r="H110" s="157"/>
      <c r="I110" s="157"/>
      <c r="J110" s="158">
        <f>J252</f>
        <v>0</v>
      </c>
      <c r="K110" s="155"/>
      <c r="L110" s="159"/>
    </row>
    <row r="111" spans="2:12" s="10" customFormat="1" ht="14.85" customHeight="1">
      <c r="B111" s="154"/>
      <c r="C111" s="155"/>
      <c r="D111" s="156" t="s">
        <v>121</v>
      </c>
      <c r="E111" s="157"/>
      <c r="F111" s="157"/>
      <c r="G111" s="157"/>
      <c r="H111" s="157"/>
      <c r="I111" s="157"/>
      <c r="J111" s="158">
        <f>J268</f>
        <v>0</v>
      </c>
      <c r="K111" s="155"/>
      <c r="L111" s="159"/>
    </row>
    <row r="112" spans="2:12" s="10" customFormat="1" ht="14.85" customHeight="1">
      <c r="B112" s="154"/>
      <c r="C112" s="155"/>
      <c r="D112" s="156" t="s">
        <v>122</v>
      </c>
      <c r="E112" s="157"/>
      <c r="F112" s="157"/>
      <c r="G112" s="157"/>
      <c r="H112" s="157"/>
      <c r="I112" s="157"/>
      <c r="J112" s="158">
        <f>J271</f>
        <v>0</v>
      </c>
      <c r="K112" s="155"/>
      <c r="L112" s="159"/>
    </row>
    <row r="113" spans="1:31" s="2" customFormat="1" ht="21.75"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31" s="2" customFormat="1" ht="6.95" customHeight="1">
      <c r="A114" s="35"/>
      <c r="B114" s="55"/>
      <c r="C114" s="56"/>
      <c r="D114" s="56"/>
      <c r="E114" s="56"/>
      <c r="F114" s="56"/>
      <c r="G114" s="56"/>
      <c r="H114" s="56"/>
      <c r="I114" s="56"/>
      <c r="J114" s="56"/>
      <c r="K114" s="56"/>
      <c r="L114" s="52"/>
      <c r="S114" s="35"/>
      <c r="T114" s="35"/>
      <c r="U114" s="35"/>
      <c r="V114" s="35"/>
      <c r="W114" s="35"/>
      <c r="X114" s="35"/>
      <c r="Y114" s="35"/>
      <c r="Z114" s="35"/>
      <c r="AA114" s="35"/>
      <c r="AB114" s="35"/>
      <c r="AC114" s="35"/>
      <c r="AD114" s="35"/>
      <c r="AE114" s="35"/>
    </row>
    <row r="118" spans="1:31" s="2" customFormat="1" ht="6.95" customHeight="1">
      <c r="A118" s="35"/>
      <c r="B118" s="57"/>
      <c r="C118" s="58"/>
      <c r="D118" s="58"/>
      <c r="E118" s="58"/>
      <c r="F118" s="58"/>
      <c r="G118" s="58"/>
      <c r="H118" s="58"/>
      <c r="I118" s="58"/>
      <c r="J118" s="58"/>
      <c r="K118" s="58"/>
      <c r="L118" s="52"/>
      <c r="S118" s="35"/>
      <c r="T118" s="35"/>
      <c r="U118" s="35"/>
      <c r="V118" s="35"/>
      <c r="W118" s="35"/>
      <c r="X118" s="35"/>
      <c r="Y118" s="35"/>
      <c r="Z118" s="35"/>
      <c r="AA118" s="35"/>
      <c r="AB118" s="35"/>
      <c r="AC118" s="35"/>
      <c r="AD118" s="35"/>
      <c r="AE118" s="35"/>
    </row>
    <row r="119" spans="1:31" s="2" customFormat="1" ht="24.95" customHeight="1">
      <c r="A119" s="35"/>
      <c r="B119" s="36"/>
      <c r="C119" s="24" t="s">
        <v>123</v>
      </c>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31" s="2" customFormat="1" ht="6.9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31" s="2" customFormat="1" ht="12" customHeight="1">
      <c r="A121" s="35"/>
      <c r="B121" s="36"/>
      <c r="C121" s="30" t="s">
        <v>16</v>
      </c>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31" s="2" customFormat="1" ht="16.5" customHeight="1">
      <c r="A122" s="35"/>
      <c r="B122" s="36"/>
      <c r="C122" s="37"/>
      <c r="D122" s="37"/>
      <c r="E122" s="310" t="str">
        <f>E7</f>
        <v>Oprava propadu silnice II/275 Mcely</v>
      </c>
      <c r="F122" s="311"/>
      <c r="G122" s="311"/>
      <c r="H122" s="311"/>
      <c r="I122" s="37"/>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100</v>
      </c>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31" s="2" customFormat="1" ht="16.5" customHeight="1">
      <c r="A124" s="35"/>
      <c r="B124" s="36"/>
      <c r="C124" s="37"/>
      <c r="D124" s="37"/>
      <c r="E124" s="262" t="str">
        <f>E9</f>
        <v>SO.101 - SO.101 - Oprava silnice</v>
      </c>
      <c r="F124" s="312"/>
      <c r="G124" s="312"/>
      <c r="H124" s="312"/>
      <c r="I124" s="37"/>
      <c r="J124" s="37"/>
      <c r="K124" s="37"/>
      <c r="L124" s="52"/>
      <c r="S124" s="35"/>
      <c r="T124" s="35"/>
      <c r="U124" s="35"/>
      <c r="V124" s="35"/>
      <c r="W124" s="35"/>
      <c r="X124" s="35"/>
      <c r="Y124" s="35"/>
      <c r="Z124" s="35"/>
      <c r="AA124" s="35"/>
      <c r="AB124" s="35"/>
      <c r="AC124" s="35"/>
      <c r="AD124" s="35"/>
      <c r="AE124" s="35"/>
    </row>
    <row r="125" spans="1:31" s="2" customFormat="1" ht="6.95" customHeight="1">
      <c r="A125" s="35"/>
      <c r="B125" s="36"/>
      <c r="C125" s="37"/>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31" s="2" customFormat="1" ht="12" customHeight="1">
      <c r="A126" s="35"/>
      <c r="B126" s="36"/>
      <c r="C126" s="30" t="s">
        <v>20</v>
      </c>
      <c r="D126" s="37"/>
      <c r="E126" s="37"/>
      <c r="F126" s="28" t="str">
        <f>F12</f>
        <v xml:space="preserve"> </v>
      </c>
      <c r="G126" s="37"/>
      <c r="H126" s="37"/>
      <c r="I126" s="30" t="s">
        <v>22</v>
      </c>
      <c r="J126" s="67" t="str">
        <f>IF(J12="","",J12)</f>
        <v>24. 8. 2020</v>
      </c>
      <c r="K126" s="37"/>
      <c r="L126" s="52"/>
      <c r="S126" s="35"/>
      <c r="T126" s="35"/>
      <c r="U126" s="35"/>
      <c r="V126" s="35"/>
      <c r="W126" s="35"/>
      <c r="X126" s="35"/>
      <c r="Y126" s="35"/>
      <c r="Z126" s="35"/>
      <c r="AA126" s="35"/>
      <c r="AB126" s="35"/>
      <c r="AC126" s="35"/>
      <c r="AD126" s="35"/>
      <c r="AE126" s="35"/>
    </row>
    <row r="127" spans="1:31" s="2" customFormat="1" ht="6.95" customHeight="1">
      <c r="A127" s="35"/>
      <c r="B127" s="36"/>
      <c r="C127" s="37"/>
      <c r="D127" s="37"/>
      <c r="E127" s="37"/>
      <c r="F127" s="37"/>
      <c r="G127" s="37"/>
      <c r="H127" s="37"/>
      <c r="I127" s="37"/>
      <c r="J127" s="37"/>
      <c r="K127" s="37"/>
      <c r="L127" s="52"/>
      <c r="S127" s="35"/>
      <c r="T127" s="35"/>
      <c r="U127" s="35"/>
      <c r="V127" s="35"/>
      <c r="W127" s="35"/>
      <c r="X127" s="35"/>
      <c r="Y127" s="35"/>
      <c r="Z127" s="35"/>
      <c r="AA127" s="35"/>
      <c r="AB127" s="35"/>
      <c r="AC127" s="35"/>
      <c r="AD127" s="35"/>
      <c r="AE127" s="35"/>
    </row>
    <row r="128" spans="1:31" s="2" customFormat="1" ht="15.2" customHeight="1">
      <c r="A128" s="35"/>
      <c r="B128" s="36"/>
      <c r="C128" s="30" t="s">
        <v>24</v>
      </c>
      <c r="D128" s="37"/>
      <c r="E128" s="37"/>
      <c r="F128" s="28" t="str">
        <f>E15</f>
        <v>Obec Mcely</v>
      </c>
      <c r="G128" s="37"/>
      <c r="H128" s="37"/>
      <c r="I128" s="30" t="s">
        <v>30</v>
      </c>
      <c r="J128" s="33" t="str">
        <f>E21</f>
        <v xml:space="preserve">CR Project s.r.o. </v>
      </c>
      <c r="K128" s="37"/>
      <c r="L128" s="52"/>
      <c r="S128" s="35"/>
      <c r="T128" s="35"/>
      <c r="U128" s="35"/>
      <c r="V128" s="35"/>
      <c r="W128" s="35"/>
      <c r="X128" s="35"/>
      <c r="Y128" s="35"/>
      <c r="Z128" s="35"/>
      <c r="AA128" s="35"/>
      <c r="AB128" s="35"/>
      <c r="AC128" s="35"/>
      <c r="AD128" s="35"/>
      <c r="AE128" s="35"/>
    </row>
    <row r="129" spans="1:65" s="2" customFormat="1" ht="15.2" customHeight="1">
      <c r="A129" s="35"/>
      <c r="B129" s="36"/>
      <c r="C129" s="30" t="s">
        <v>28</v>
      </c>
      <c r="D129" s="37"/>
      <c r="E129" s="37"/>
      <c r="F129" s="28" t="str">
        <f>IF(E18="","",E18)</f>
        <v>Vyplň údaj</v>
      </c>
      <c r="G129" s="37"/>
      <c r="H129" s="37"/>
      <c r="I129" s="30" t="s">
        <v>35</v>
      </c>
      <c r="J129" s="33" t="str">
        <f>E24</f>
        <v>Josef Nentwich</v>
      </c>
      <c r="K129" s="37"/>
      <c r="L129" s="52"/>
      <c r="S129" s="35"/>
      <c r="T129" s="35"/>
      <c r="U129" s="35"/>
      <c r="V129" s="35"/>
      <c r="W129" s="35"/>
      <c r="X129" s="35"/>
      <c r="Y129" s="35"/>
      <c r="Z129" s="35"/>
      <c r="AA129" s="35"/>
      <c r="AB129" s="35"/>
      <c r="AC129" s="35"/>
      <c r="AD129" s="35"/>
      <c r="AE129" s="35"/>
    </row>
    <row r="130" spans="1:65" s="2" customFormat="1" ht="10.35" customHeight="1">
      <c r="A130" s="35"/>
      <c r="B130" s="36"/>
      <c r="C130" s="37"/>
      <c r="D130" s="37"/>
      <c r="E130" s="37"/>
      <c r="F130" s="37"/>
      <c r="G130" s="37"/>
      <c r="H130" s="37"/>
      <c r="I130" s="37"/>
      <c r="J130" s="37"/>
      <c r="K130" s="37"/>
      <c r="L130" s="52"/>
      <c r="S130" s="35"/>
      <c r="T130" s="35"/>
      <c r="U130" s="35"/>
      <c r="V130" s="35"/>
      <c r="W130" s="35"/>
      <c r="X130" s="35"/>
      <c r="Y130" s="35"/>
      <c r="Z130" s="35"/>
      <c r="AA130" s="35"/>
      <c r="AB130" s="35"/>
      <c r="AC130" s="35"/>
      <c r="AD130" s="35"/>
      <c r="AE130" s="35"/>
    </row>
    <row r="131" spans="1:65" s="11" customFormat="1" ht="29.25" customHeight="1">
      <c r="A131" s="160"/>
      <c r="B131" s="161"/>
      <c r="C131" s="162" t="s">
        <v>124</v>
      </c>
      <c r="D131" s="163" t="s">
        <v>64</v>
      </c>
      <c r="E131" s="163" t="s">
        <v>60</v>
      </c>
      <c r="F131" s="163" t="s">
        <v>61</v>
      </c>
      <c r="G131" s="163" t="s">
        <v>125</v>
      </c>
      <c r="H131" s="163" t="s">
        <v>126</v>
      </c>
      <c r="I131" s="163" t="s">
        <v>127</v>
      </c>
      <c r="J131" s="164" t="s">
        <v>104</v>
      </c>
      <c r="K131" s="165" t="s">
        <v>128</v>
      </c>
      <c r="L131" s="166"/>
      <c r="M131" s="76" t="s">
        <v>1</v>
      </c>
      <c r="N131" s="77" t="s">
        <v>43</v>
      </c>
      <c r="O131" s="77" t="s">
        <v>129</v>
      </c>
      <c r="P131" s="77" t="s">
        <v>130</v>
      </c>
      <c r="Q131" s="77" t="s">
        <v>131</v>
      </c>
      <c r="R131" s="77" t="s">
        <v>132</v>
      </c>
      <c r="S131" s="77" t="s">
        <v>133</v>
      </c>
      <c r="T131" s="78" t="s">
        <v>134</v>
      </c>
      <c r="U131" s="160"/>
      <c r="V131" s="160"/>
      <c r="W131" s="160"/>
      <c r="X131" s="160"/>
      <c r="Y131" s="160"/>
      <c r="Z131" s="160"/>
      <c r="AA131" s="160"/>
      <c r="AB131" s="160"/>
      <c r="AC131" s="160"/>
      <c r="AD131" s="160"/>
      <c r="AE131" s="160"/>
    </row>
    <row r="132" spans="1:65" s="2" customFormat="1" ht="22.9" customHeight="1">
      <c r="A132" s="35"/>
      <c r="B132" s="36"/>
      <c r="C132" s="83" t="s">
        <v>135</v>
      </c>
      <c r="D132" s="37"/>
      <c r="E132" s="37"/>
      <c r="F132" s="37"/>
      <c r="G132" s="37"/>
      <c r="H132" s="37"/>
      <c r="I132" s="37"/>
      <c r="J132" s="167">
        <f>BK132</f>
        <v>0</v>
      </c>
      <c r="K132" s="37"/>
      <c r="L132" s="40"/>
      <c r="M132" s="79"/>
      <c r="N132" s="168"/>
      <c r="O132" s="80"/>
      <c r="P132" s="169">
        <f>P133</f>
        <v>0</v>
      </c>
      <c r="Q132" s="80"/>
      <c r="R132" s="169">
        <f>R133</f>
        <v>328.65286759999998</v>
      </c>
      <c r="S132" s="80"/>
      <c r="T132" s="170">
        <f>T133</f>
        <v>75.058499999999995</v>
      </c>
      <c r="U132" s="35"/>
      <c r="V132" s="35"/>
      <c r="W132" s="35"/>
      <c r="X132" s="35"/>
      <c r="Y132" s="35"/>
      <c r="Z132" s="35"/>
      <c r="AA132" s="35"/>
      <c r="AB132" s="35"/>
      <c r="AC132" s="35"/>
      <c r="AD132" s="35"/>
      <c r="AE132" s="35"/>
      <c r="AT132" s="18" t="s">
        <v>78</v>
      </c>
      <c r="AU132" s="18" t="s">
        <v>106</v>
      </c>
      <c r="BK132" s="171">
        <f>BK133</f>
        <v>0</v>
      </c>
    </row>
    <row r="133" spans="1:65" s="12" customFormat="1" ht="25.9" customHeight="1">
      <c r="B133" s="172"/>
      <c r="C133" s="173"/>
      <c r="D133" s="174" t="s">
        <v>78</v>
      </c>
      <c r="E133" s="175" t="s">
        <v>136</v>
      </c>
      <c r="F133" s="175" t="s">
        <v>137</v>
      </c>
      <c r="G133" s="173"/>
      <c r="H133" s="173"/>
      <c r="I133" s="176"/>
      <c r="J133" s="177">
        <f>BK133</f>
        <v>0</v>
      </c>
      <c r="K133" s="173"/>
      <c r="L133" s="178"/>
      <c r="M133" s="179"/>
      <c r="N133" s="180"/>
      <c r="O133" s="180"/>
      <c r="P133" s="181">
        <f>P134+P213+P220+P240</f>
        <v>0</v>
      </c>
      <c r="Q133" s="180"/>
      <c r="R133" s="181">
        <f>R134+R213+R220+R240</f>
        <v>328.65286759999998</v>
      </c>
      <c r="S133" s="180"/>
      <c r="T133" s="182">
        <f>T134+T213+T220+T240</f>
        <v>75.058499999999995</v>
      </c>
      <c r="AR133" s="183" t="s">
        <v>87</v>
      </c>
      <c r="AT133" s="184" t="s">
        <v>78</v>
      </c>
      <c r="AU133" s="184" t="s">
        <v>79</v>
      </c>
      <c r="AY133" s="183" t="s">
        <v>138</v>
      </c>
      <c r="BK133" s="185">
        <f>BK134+BK213+BK220+BK240</f>
        <v>0</v>
      </c>
    </row>
    <row r="134" spans="1:65" s="12" customFormat="1" ht="22.9" customHeight="1">
      <c r="B134" s="172"/>
      <c r="C134" s="173"/>
      <c r="D134" s="174" t="s">
        <v>78</v>
      </c>
      <c r="E134" s="186" t="s">
        <v>87</v>
      </c>
      <c r="F134" s="186" t="s">
        <v>139</v>
      </c>
      <c r="G134" s="173"/>
      <c r="H134" s="173"/>
      <c r="I134" s="176"/>
      <c r="J134" s="187">
        <f>BK134</f>
        <v>0</v>
      </c>
      <c r="K134" s="173"/>
      <c r="L134" s="178"/>
      <c r="M134" s="179"/>
      <c r="N134" s="180"/>
      <c r="O134" s="180"/>
      <c r="P134" s="181">
        <f>P135+P171+P186+P191</f>
        <v>0</v>
      </c>
      <c r="Q134" s="180"/>
      <c r="R134" s="181">
        <f>R135+R171+R186+R191</f>
        <v>11.299405</v>
      </c>
      <c r="S134" s="180"/>
      <c r="T134" s="182">
        <f>T135+T171+T186+T191</f>
        <v>0</v>
      </c>
      <c r="AR134" s="183" t="s">
        <v>87</v>
      </c>
      <c r="AT134" s="184" t="s">
        <v>78</v>
      </c>
      <c r="AU134" s="184" t="s">
        <v>87</v>
      </c>
      <c r="AY134" s="183" t="s">
        <v>138</v>
      </c>
      <c r="BK134" s="185">
        <f>BK135+BK171+BK186+BK191</f>
        <v>0</v>
      </c>
    </row>
    <row r="135" spans="1:65" s="12" customFormat="1" ht="20.85" customHeight="1">
      <c r="B135" s="172"/>
      <c r="C135" s="173"/>
      <c r="D135" s="174" t="s">
        <v>78</v>
      </c>
      <c r="E135" s="186" t="s">
        <v>140</v>
      </c>
      <c r="F135" s="186" t="s">
        <v>141</v>
      </c>
      <c r="G135" s="173"/>
      <c r="H135" s="173"/>
      <c r="I135" s="176"/>
      <c r="J135" s="187">
        <f>BK135</f>
        <v>0</v>
      </c>
      <c r="K135" s="173"/>
      <c r="L135" s="178"/>
      <c r="M135" s="179"/>
      <c r="N135" s="180"/>
      <c r="O135" s="180"/>
      <c r="P135" s="181">
        <f>SUM(P136:P170)</f>
        <v>0</v>
      </c>
      <c r="Q135" s="180"/>
      <c r="R135" s="181">
        <f>SUM(R136:R170)</f>
        <v>0</v>
      </c>
      <c r="S135" s="180"/>
      <c r="T135" s="182">
        <f>SUM(T136:T170)</f>
        <v>0</v>
      </c>
      <c r="AR135" s="183" t="s">
        <v>87</v>
      </c>
      <c r="AT135" s="184" t="s">
        <v>78</v>
      </c>
      <c r="AU135" s="184" t="s">
        <v>89</v>
      </c>
      <c r="AY135" s="183" t="s">
        <v>138</v>
      </c>
      <c r="BK135" s="185">
        <f>SUM(BK136:BK170)</f>
        <v>0</v>
      </c>
    </row>
    <row r="136" spans="1:65" s="2" customFormat="1" ht="21.75" customHeight="1">
      <c r="A136" s="35"/>
      <c r="B136" s="36"/>
      <c r="C136" s="188" t="s">
        <v>87</v>
      </c>
      <c r="D136" s="188" t="s">
        <v>142</v>
      </c>
      <c r="E136" s="189" t="s">
        <v>143</v>
      </c>
      <c r="F136" s="190" t="s">
        <v>144</v>
      </c>
      <c r="G136" s="191" t="s">
        <v>145</v>
      </c>
      <c r="H136" s="192">
        <v>103</v>
      </c>
      <c r="I136" s="193"/>
      <c r="J136" s="194">
        <f>ROUND(I136*H136,2)</f>
        <v>0</v>
      </c>
      <c r="K136" s="195"/>
      <c r="L136" s="40"/>
      <c r="M136" s="196" t="s">
        <v>1</v>
      </c>
      <c r="N136" s="197" t="s">
        <v>44</v>
      </c>
      <c r="O136" s="72"/>
      <c r="P136" s="198">
        <f>O136*H136</f>
        <v>0</v>
      </c>
      <c r="Q136" s="198">
        <v>0</v>
      </c>
      <c r="R136" s="198">
        <f>Q136*H136</f>
        <v>0</v>
      </c>
      <c r="S136" s="198">
        <v>0</v>
      </c>
      <c r="T136" s="199">
        <f>S136*H136</f>
        <v>0</v>
      </c>
      <c r="U136" s="35"/>
      <c r="V136" s="35"/>
      <c r="W136" s="35"/>
      <c r="X136" s="35"/>
      <c r="Y136" s="35"/>
      <c r="Z136" s="35"/>
      <c r="AA136" s="35"/>
      <c r="AB136" s="35"/>
      <c r="AC136" s="35"/>
      <c r="AD136" s="35"/>
      <c r="AE136" s="35"/>
      <c r="AR136" s="200" t="s">
        <v>146</v>
      </c>
      <c r="AT136" s="200" t="s">
        <v>142</v>
      </c>
      <c r="AU136" s="200" t="s">
        <v>147</v>
      </c>
      <c r="AY136" s="18" t="s">
        <v>138</v>
      </c>
      <c r="BE136" s="201">
        <f>IF(N136="základní",J136,0)</f>
        <v>0</v>
      </c>
      <c r="BF136" s="201">
        <f>IF(N136="snížená",J136,0)</f>
        <v>0</v>
      </c>
      <c r="BG136" s="201">
        <f>IF(N136="zákl. přenesená",J136,0)</f>
        <v>0</v>
      </c>
      <c r="BH136" s="201">
        <f>IF(N136="sníž. přenesená",J136,0)</f>
        <v>0</v>
      </c>
      <c r="BI136" s="201">
        <f>IF(N136="nulová",J136,0)</f>
        <v>0</v>
      </c>
      <c r="BJ136" s="18" t="s">
        <v>87</v>
      </c>
      <c r="BK136" s="201">
        <f>ROUND(I136*H136,2)</f>
        <v>0</v>
      </c>
      <c r="BL136" s="18" t="s">
        <v>146</v>
      </c>
      <c r="BM136" s="200" t="s">
        <v>148</v>
      </c>
    </row>
    <row r="137" spans="1:65" s="13" customFormat="1" ht="22.5">
      <c r="B137" s="202"/>
      <c r="C137" s="203"/>
      <c r="D137" s="204" t="s">
        <v>149</v>
      </c>
      <c r="E137" s="205" t="s">
        <v>1</v>
      </c>
      <c r="F137" s="206" t="s">
        <v>150</v>
      </c>
      <c r="G137" s="203"/>
      <c r="H137" s="205" t="s">
        <v>1</v>
      </c>
      <c r="I137" s="207"/>
      <c r="J137" s="203"/>
      <c r="K137" s="203"/>
      <c r="L137" s="208"/>
      <c r="M137" s="209"/>
      <c r="N137" s="210"/>
      <c r="O137" s="210"/>
      <c r="P137" s="210"/>
      <c r="Q137" s="210"/>
      <c r="R137" s="210"/>
      <c r="S137" s="210"/>
      <c r="T137" s="211"/>
      <c r="AT137" s="212" t="s">
        <v>149</v>
      </c>
      <c r="AU137" s="212" t="s">
        <v>147</v>
      </c>
      <c r="AV137" s="13" t="s">
        <v>87</v>
      </c>
      <c r="AW137" s="13" t="s">
        <v>34</v>
      </c>
      <c r="AX137" s="13" t="s">
        <v>79</v>
      </c>
      <c r="AY137" s="212" t="s">
        <v>138</v>
      </c>
    </row>
    <row r="138" spans="1:65" s="14" customFormat="1" ht="11.25">
      <c r="B138" s="213"/>
      <c r="C138" s="214"/>
      <c r="D138" s="204" t="s">
        <v>149</v>
      </c>
      <c r="E138" s="215" t="s">
        <v>1</v>
      </c>
      <c r="F138" s="216" t="s">
        <v>151</v>
      </c>
      <c r="G138" s="214"/>
      <c r="H138" s="217">
        <v>6.75</v>
      </c>
      <c r="I138" s="218"/>
      <c r="J138" s="214"/>
      <c r="K138" s="214"/>
      <c r="L138" s="219"/>
      <c r="M138" s="220"/>
      <c r="N138" s="221"/>
      <c r="O138" s="221"/>
      <c r="P138" s="221"/>
      <c r="Q138" s="221"/>
      <c r="R138" s="221"/>
      <c r="S138" s="221"/>
      <c r="T138" s="222"/>
      <c r="AT138" s="223" t="s">
        <v>149</v>
      </c>
      <c r="AU138" s="223" t="s">
        <v>147</v>
      </c>
      <c r="AV138" s="14" t="s">
        <v>89</v>
      </c>
      <c r="AW138" s="14" t="s">
        <v>34</v>
      </c>
      <c r="AX138" s="14" t="s">
        <v>79</v>
      </c>
      <c r="AY138" s="223" t="s">
        <v>138</v>
      </c>
    </row>
    <row r="139" spans="1:65" s="15" customFormat="1" ht="11.25">
      <c r="B139" s="224"/>
      <c r="C139" s="225"/>
      <c r="D139" s="204" t="s">
        <v>149</v>
      </c>
      <c r="E139" s="226" t="s">
        <v>1</v>
      </c>
      <c r="F139" s="227" t="s">
        <v>152</v>
      </c>
      <c r="G139" s="225"/>
      <c r="H139" s="228">
        <v>6.75</v>
      </c>
      <c r="I139" s="229"/>
      <c r="J139" s="225"/>
      <c r="K139" s="225"/>
      <c r="L139" s="230"/>
      <c r="M139" s="231"/>
      <c r="N139" s="232"/>
      <c r="O139" s="232"/>
      <c r="P139" s="232"/>
      <c r="Q139" s="232"/>
      <c r="R139" s="232"/>
      <c r="S139" s="232"/>
      <c r="T139" s="233"/>
      <c r="AT139" s="234" t="s">
        <v>149</v>
      </c>
      <c r="AU139" s="234" t="s">
        <v>147</v>
      </c>
      <c r="AV139" s="15" t="s">
        <v>147</v>
      </c>
      <c r="AW139" s="15" t="s">
        <v>34</v>
      </c>
      <c r="AX139" s="15" t="s">
        <v>79</v>
      </c>
      <c r="AY139" s="234" t="s">
        <v>138</v>
      </c>
    </row>
    <row r="140" spans="1:65" s="13" customFormat="1" ht="11.25">
      <c r="B140" s="202"/>
      <c r="C140" s="203"/>
      <c r="D140" s="204" t="s">
        <v>149</v>
      </c>
      <c r="E140" s="205" t="s">
        <v>1</v>
      </c>
      <c r="F140" s="206" t="s">
        <v>153</v>
      </c>
      <c r="G140" s="203"/>
      <c r="H140" s="205" t="s">
        <v>1</v>
      </c>
      <c r="I140" s="207"/>
      <c r="J140" s="203"/>
      <c r="K140" s="203"/>
      <c r="L140" s="208"/>
      <c r="M140" s="209"/>
      <c r="N140" s="210"/>
      <c r="O140" s="210"/>
      <c r="P140" s="210"/>
      <c r="Q140" s="210"/>
      <c r="R140" s="210"/>
      <c r="S140" s="210"/>
      <c r="T140" s="211"/>
      <c r="AT140" s="212" t="s">
        <v>149</v>
      </c>
      <c r="AU140" s="212" t="s">
        <v>147</v>
      </c>
      <c r="AV140" s="13" t="s">
        <v>87</v>
      </c>
      <c r="AW140" s="13" t="s">
        <v>34</v>
      </c>
      <c r="AX140" s="13" t="s">
        <v>79</v>
      </c>
      <c r="AY140" s="212" t="s">
        <v>138</v>
      </c>
    </row>
    <row r="141" spans="1:65" s="14" customFormat="1" ht="11.25">
      <c r="B141" s="213"/>
      <c r="C141" s="214"/>
      <c r="D141" s="204" t="s">
        <v>149</v>
      </c>
      <c r="E141" s="215" t="s">
        <v>1</v>
      </c>
      <c r="F141" s="216" t="s">
        <v>154</v>
      </c>
      <c r="G141" s="214"/>
      <c r="H141" s="217">
        <v>93.5</v>
      </c>
      <c r="I141" s="218"/>
      <c r="J141" s="214"/>
      <c r="K141" s="214"/>
      <c r="L141" s="219"/>
      <c r="M141" s="220"/>
      <c r="N141" s="221"/>
      <c r="O141" s="221"/>
      <c r="P141" s="221"/>
      <c r="Q141" s="221"/>
      <c r="R141" s="221"/>
      <c r="S141" s="221"/>
      <c r="T141" s="222"/>
      <c r="AT141" s="223" t="s">
        <v>149</v>
      </c>
      <c r="AU141" s="223" t="s">
        <v>147</v>
      </c>
      <c r="AV141" s="14" t="s">
        <v>89</v>
      </c>
      <c r="AW141" s="14" t="s">
        <v>34</v>
      </c>
      <c r="AX141" s="14" t="s">
        <v>79</v>
      </c>
      <c r="AY141" s="223" t="s">
        <v>138</v>
      </c>
    </row>
    <row r="142" spans="1:65" s="14" customFormat="1" ht="11.25">
      <c r="B142" s="213"/>
      <c r="C142" s="214"/>
      <c r="D142" s="204" t="s">
        <v>149</v>
      </c>
      <c r="E142" s="215" t="s">
        <v>1</v>
      </c>
      <c r="F142" s="216" t="s">
        <v>155</v>
      </c>
      <c r="G142" s="214"/>
      <c r="H142" s="217">
        <v>2.75</v>
      </c>
      <c r="I142" s="218"/>
      <c r="J142" s="214"/>
      <c r="K142" s="214"/>
      <c r="L142" s="219"/>
      <c r="M142" s="220"/>
      <c r="N142" s="221"/>
      <c r="O142" s="221"/>
      <c r="P142" s="221"/>
      <c r="Q142" s="221"/>
      <c r="R142" s="221"/>
      <c r="S142" s="221"/>
      <c r="T142" s="222"/>
      <c r="AT142" s="223" t="s">
        <v>149</v>
      </c>
      <c r="AU142" s="223" t="s">
        <v>147</v>
      </c>
      <c r="AV142" s="14" t="s">
        <v>89</v>
      </c>
      <c r="AW142" s="14" t="s">
        <v>34</v>
      </c>
      <c r="AX142" s="14" t="s">
        <v>79</v>
      </c>
      <c r="AY142" s="223" t="s">
        <v>138</v>
      </c>
    </row>
    <row r="143" spans="1:65" s="15" customFormat="1" ht="11.25">
      <c r="B143" s="224"/>
      <c r="C143" s="225"/>
      <c r="D143" s="204" t="s">
        <v>149</v>
      </c>
      <c r="E143" s="226" t="s">
        <v>1</v>
      </c>
      <c r="F143" s="227" t="s">
        <v>152</v>
      </c>
      <c r="G143" s="225"/>
      <c r="H143" s="228">
        <v>96.25</v>
      </c>
      <c r="I143" s="229"/>
      <c r="J143" s="225"/>
      <c r="K143" s="225"/>
      <c r="L143" s="230"/>
      <c r="M143" s="231"/>
      <c r="N143" s="232"/>
      <c r="O143" s="232"/>
      <c r="P143" s="232"/>
      <c r="Q143" s="232"/>
      <c r="R143" s="232"/>
      <c r="S143" s="232"/>
      <c r="T143" s="233"/>
      <c r="AT143" s="234" t="s">
        <v>149</v>
      </c>
      <c r="AU143" s="234" t="s">
        <v>147</v>
      </c>
      <c r="AV143" s="15" t="s">
        <v>147</v>
      </c>
      <c r="AW143" s="15" t="s">
        <v>34</v>
      </c>
      <c r="AX143" s="15" t="s">
        <v>79</v>
      </c>
      <c r="AY143" s="234" t="s">
        <v>138</v>
      </c>
    </row>
    <row r="144" spans="1:65" s="16" customFormat="1" ht="11.25">
      <c r="B144" s="235"/>
      <c r="C144" s="236"/>
      <c r="D144" s="204" t="s">
        <v>149</v>
      </c>
      <c r="E144" s="237" t="s">
        <v>1</v>
      </c>
      <c r="F144" s="238" t="s">
        <v>156</v>
      </c>
      <c r="G144" s="236"/>
      <c r="H144" s="239">
        <v>103</v>
      </c>
      <c r="I144" s="240"/>
      <c r="J144" s="236"/>
      <c r="K144" s="236"/>
      <c r="L144" s="241"/>
      <c r="M144" s="242"/>
      <c r="N144" s="243"/>
      <c r="O144" s="243"/>
      <c r="P144" s="243"/>
      <c r="Q144" s="243"/>
      <c r="R144" s="243"/>
      <c r="S144" s="243"/>
      <c r="T144" s="244"/>
      <c r="AT144" s="245" t="s">
        <v>149</v>
      </c>
      <c r="AU144" s="245" t="s">
        <v>147</v>
      </c>
      <c r="AV144" s="16" t="s">
        <v>146</v>
      </c>
      <c r="AW144" s="16" t="s">
        <v>34</v>
      </c>
      <c r="AX144" s="16" t="s">
        <v>87</v>
      </c>
      <c r="AY144" s="245" t="s">
        <v>138</v>
      </c>
    </row>
    <row r="145" spans="1:65" s="2" customFormat="1" ht="33" customHeight="1">
      <c r="A145" s="35"/>
      <c r="B145" s="36"/>
      <c r="C145" s="188" t="s">
        <v>89</v>
      </c>
      <c r="D145" s="188" t="s">
        <v>142</v>
      </c>
      <c r="E145" s="189" t="s">
        <v>157</v>
      </c>
      <c r="F145" s="190" t="s">
        <v>158</v>
      </c>
      <c r="G145" s="191" t="s">
        <v>145</v>
      </c>
      <c r="H145" s="192">
        <v>109.75</v>
      </c>
      <c r="I145" s="193"/>
      <c r="J145" s="194">
        <f>ROUND(I145*H145,2)</f>
        <v>0</v>
      </c>
      <c r="K145" s="195"/>
      <c r="L145" s="40"/>
      <c r="M145" s="196" t="s">
        <v>1</v>
      </c>
      <c r="N145" s="197" t="s">
        <v>44</v>
      </c>
      <c r="O145" s="72"/>
      <c r="P145" s="198">
        <f>O145*H145</f>
        <v>0</v>
      </c>
      <c r="Q145" s="198">
        <v>0</v>
      </c>
      <c r="R145" s="198">
        <f>Q145*H145</f>
        <v>0</v>
      </c>
      <c r="S145" s="198">
        <v>0</v>
      </c>
      <c r="T145" s="199">
        <f>S145*H145</f>
        <v>0</v>
      </c>
      <c r="U145" s="35"/>
      <c r="V145" s="35"/>
      <c r="W145" s="35"/>
      <c r="X145" s="35"/>
      <c r="Y145" s="35"/>
      <c r="Z145" s="35"/>
      <c r="AA145" s="35"/>
      <c r="AB145" s="35"/>
      <c r="AC145" s="35"/>
      <c r="AD145" s="35"/>
      <c r="AE145" s="35"/>
      <c r="AR145" s="200" t="s">
        <v>146</v>
      </c>
      <c r="AT145" s="200" t="s">
        <v>142</v>
      </c>
      <c r="AU145" s="200" t="s">
        <v>147</v>
      </c>
      <c r="AY145" s="18" t="s">
        <v>138</v>
      </c>
      <c r="BE145" s="201">
        <f>IF(N145="základní",J145,0)</f>
        <v>0</v>
      </c>
      <c r="BF145" s="201">
        <f>IF(N145="snížená",J145,0)</f>
        <v>0</v>
      </c>
      <c r="BG145" s="201">
        <f>IF(N145="zákl. přenesená",J145,0)</f>
        <v>0</v>
      </c>
      <c r="BH145" s="201">
        <f>IF(N145="sníž. přenesená",J145,0)</f>
        <v>0</v>
      </c>
      <c r="BI145" s="201">
        <f>IF(N145="nulová",J145,0)</f>
        <v>0</v>
      </c>
      <c r="BJ145" s="18" t="s">
        <v>87</v>
      </c>
      <c r="BK145" s="201">
        <f>ROUND(I145*H145,2)</f>
        <v>0</v>
      </c>
      <c r="BL145" s="18" t="s">
        <v>146</v>
      </c>
      <c r="BM145" s="200" t="s">
        <v>159</v>
      </c>
    </row>
    <row r="146" spans="1:65" s="13" customFormat="1" ht="11.25">
      <c r="B146" s="202"/>
      <c r="C146" s="203"/>
      <c r="D146" s="204" t="s">
        <v>149</v>
      </c>
      <c r="E146" s="205" t="s">
        <v>1</v>
      </c>
      <c r="F146" s="206" t="s">
        <v>160</v>
      </c>
      <c r="G146" s="203"/>
      <c r="H146" s="205" t="s">
        <v>1</v>
      </c>
      <c r="I146" s="207"/>
      <c r="J146" s="203"/>
      <c r="K146" s="203"/>
      <c r="L146" s="208"/>
      <c r="M146" s="209"/>
      <c r="N146" s="210"/>
      <c r="O146" s="210"/>
      <c r="P146" s="210"/>
      <c r="Q146" s="210"/>
      <c r="R146" s="210"/>
      <c r="S146" s="210"/>
      <c r="T146" s="211"/>
      <c r="AT146" s="212" t="s">
        <v>149</v>
      </c>
      <c r="AU146" s="212" t="s">
        <v>147</v>
      </c>
      <c r="AV146" s="13" t="s">
        <v>87</v>
      </c>
      <c r="AW146" s="13" t="s">
        <v>34</v>
      </c>
      <c r="AX146" s="13" t="s">
        <v>79</v>
      </c>
      <c r="AY146" s="212" t="s">
        <v>138</v>
      </c>
    </row>
    <row r="147" spans="1:65" s="14" customFormat="1" ht="11.25">
      <c r="B147" s="213"/>
      <c r="C147" s="214"/>
      <c r="D147" s="204" t="s">
        <v>149</v>
      </c>
      <c r="E147" s="215" t="s">
        <v>1</v>
      </c>
      <c r="F147" s="216" t="s">
        <v>161</v>
      </c>
      <c r="G147" s="214"/>
      <c r="H147" s="217">
        <v>9.5</v>
      </c>
      <c r="I147" s="218"/>
      <c r="J147" s="214"/>
      <c r="K147" s="214"/>
      <c r="L147" s="219"/>
      <c r="M147" s="220"/>
      <c r="N147" s="221"/>
      <c r="O147" s="221"/>
      <c r="P147" s="221"/>
      <c r="Q147" s="221"/>
      <c r="R147" s="221"/>
      <c r="S147" s="221"/>
      <c r="T147" s="222"/>
      <c r="AT147" s="223" t="s">
        <v>149</v>
      </c>
      <c r="AU147" s="223" t="s">
        <v>147</v>
      </c>
      <c r="AV147" s="14" t="s">
        <v>89</v>
      </c>
      <c r="AW147" s="14" t="s">
        <v>34</v>
      </c>
      <c r="AX147" s="14" t="s">
        <v>79</v>
      </c>
      <c r="AY147" s="223" t="s">
        <v>138</v>
      </c>
    </row>
    <row r="148" spans="1:65" s="14" customFormat="1" ht="11.25">
      <c r="B148" s="213"/>
      <c r="C148" s="214"/>
      <c r="D148" s="204" t="s">
        <v>149</v>
      </c>
      <c r="E148" s="215" t="s">
        <v>1</v>
      </c>
      <c r="F148" s="216" t="s">
        <v>154</v>
      </c>
      <c r="G148" s="214"/>
      <c r="H148" s="217">
        <v>93.5</v>
      </c>
      <c r="I148" s="218"/>
      <c r="J148" s="214"/>
      <c r="K148" s="214"/>
      <c r="L148" s="219"/>
      <c r="M148" s="220"/>
      <c r="N148" s="221"/>
      <c r="O148" s="221"/>
      <c r="P148" s="221"/>
      <c r="Q148" s="221"/>
      <c r="R148" s="221"/>
      <c r="S148" s="221"/>
      <c r="T148" s="222"/>
      <c r="AT148" s="223" t="s">
        <v>149</v>
      </c>
      <c r="AU148" s="223" t="s">
        <v>147</v>
      </c>
      <c r="AV148" s="14" t="s">
        <v>89</v>
      </c>
      <c r="AW148" s="14" t="s">
        <v>34</v>
      </c>
      <c r="AX148" s="14" t="s">
        <v>79</v>
      </c>
      <c r="AY148" s="223" t="s">
        <v>138</v>
      </c>
    </row>
    <row r="149" spans="1:65" s="15" customFormat="1" ht="11.25">
      <c r="B149" s="224"/>
      <c r="C149" s="225"/>
      <c r="D149" s="204" t="s">
        <v>149</v>
      </c>
      <c r="E149" s="226" t="s">
        <v>1</v>
      </c>
      <c r="F149" s="227" t="s">
        <v>152</v>
      </c>
      <c r="G149" s="225"/>
      <c r="H149" s="228">
        <v>103</v>
      </c>
      <c r="I149" s="229"/>
      <c r="J149" s="225"/>
      <c r="K149" s="225"/>
      <c r="L149" s="230"/>
      <c r="M149" s="231"/>
      <c r="N149" s="232"/>
      <c r="O149" s="232"/>
      <c r="P149" s="232"/>
      <c r="Q149" s="232"/>
      <c r="R149" s="232"/>
      <c r="S149" s="232"/>
      <c r="T149" s="233"/>
      <c r="AT149" s="234" t="s">
        <v>149</v>
      </c>
      <c r="AU149" s="234" t="s">
        <v>147</v>
      </c>
      <c r="AV149" s="15" t="s">
        <v>147</v>
      </c>
      <c r="AW149" s="15" t="s">
        <v>34</v>
      </c>
      <c r="AX149" s="15" t="s">
        <v>79</v>
      </c>
      <c r="AY149" s="234" t="s">
        <v>138</v>
      </c>
    </row>
    <row r="150" spans="1:65" s="13" customFormat="1" ht="11.25">
      <c r="B150" s="202"/>
      <c r="C150" s="203"/>
      <c r="D150" s="204" t="s">
        <v>149</v>
      </c>
      <c r="E150" s="205" t="s">
        <v>1</v>
      </c>
      <c r="F150" s="206" t="s">
        <v>162</v>
      </c>
      <c r="G150" s="203"/>
      <c r="H150" s="205" t="s">
        <v>1</v>
      </c>
      <c r="I150" s="207"/>
      <c r="J150" s="203"/>
      <c r="K150" s="203"/>
      <c r="L150" s="208"/>
      <c r="M150" s="209"/>
      <c r="N150" s="210"/>
      <c r="O150" s="210"/>
      <c r="P150" s="210"/>
      <c r="Q150" s="210"/>
      <c r="R150" s="210"/>
      <c r="S150" s="210"/>
      <c r="T150" s="211"/>
      <c r="AT150" s="212" t="s">
        <v>149</v>
      </c>
      <c r="AU150" s="212" t="s">
        <v>147</v>
      </c>
      <c r="AV150" s="13" t="s">
        <v>87</v>
      </c>
      <c r="AW150" s="13" t="s">
        <v>34</v>
      </c>
      <c r="AX150" s="13" t="s">
        <v>79</v>
      </c>
      <c r="AY150" s="212" t="s">
        <v>138</v>
      </c>
    </row>
    <row r="151" spans="1:65" s="14" customFormat="1" ht="11.25">
      <c r="B151" s="213"/>
      <c r="C151" s="214"/>
      <c r="D151" s="204" t="s">
        <v>149</v>
      </c>
      <c r="E151" s="215" t="s">
        <v>1</v>
      </c>
      <c r="F151" s="216" t="s">
        <v>151</v>
      </c>
      <c r="G151" s="214"/>
      <c r="H151" s="217">
        <v>6.75</v>
      </c>
      <c r="I151" s="218"/>
      <c r="J151" s="214"/>
      <c r="K151" s="214"/>
      <c r="L151" s="219"/>
      <c r="M151" s="220"/>
      <c r="N151" s="221"/>
      <c r="O151" s="221"/>
      <c r="P151" s="221"/>
      <c r="Q151" s="221"/>
      <c r="R151" s="221"/>
      <c r="S151" s="221"/>
      <c r="T151" s="222"/>
      <c r="AT151" s="223" t="s">
        <v>149</v>
      </c>
      <c r="AU151" s="223" t="s">
        <v>147</v>
      </c>
      <c r="AV151" s="14" t="s">
        <v>89</v>
      </c>
      <c r="AW151" s="14" t="s">
        <v>34</v>
      </c>
      <c r="AX151" s="14" t="s">
        <v>79</v>
      </c>
      <c r="AY151" s="223" t="s">
        <v>138</v>
      </c>
    </row>
    <row r="152" spans="1:65" s="15" customFormat="1" ht="11.25">
      <c r="B152" s="224"/>
      <c r="C152" s="225"/>
      <c r="D152" s="204" t="s">
        <v>149</v>
      </c>
      <c r="E152" s="226" t="s">
        <v>1</v>
      </c>
      <c r="F152" s="227" t="s">
        <v>152</v>
      </c>
      <c r="G152" s="225"/>
      <c r="H152" s="228">
        <v>6.75</v>
      </c>
      <c r="I152" s="229"/>
      <c r="J152" s="225"/>
      <c r="K152" s="225"/>
      <c r="L152" s="230"/>
      <c r="M152" s="231"/>
      <c r="N152" s="232"/>
      <c r="O152" s="232"/>
      <c r="P152" s="232"/>
      <c r="Q152" s="232"/>
      <c r="R152" s="232"/>
      <c r="S152" s="232"/>
      <c r="T152" s="233"/>
      <c r="AT152" s="234" t="s">
        <v>149</v>
      </c>
      <c r="AU152" s="234" t="s">
        <v>147</v>
      </c>
      <c r="AV152" s="15" t="s">
        <v>147</v>
      </c>
      <c r="AW152" s="15" t="s">
        <v>34</v>
      </c>
      <c r="AX152" s="15" t="s">
        <v>79</v>
      </c>
      <c r="AY152" s="234" t="s">
        <v>138</v>
      </c>
    </row>
    <row r="153" spans="1:65" s="16" customFormat="1" ht="11.25">
      <c r="B153" s="235"/>
      <c r="C153" s="236"/>
      <c r="D153" s="204" t="s">
        <v>149</v>
      </c>
      <c r="E153" s="237" t="s">
        <v>1</v>
      </c>
      <c r="F153" s="238" t="s">
        <v>156</v>
      </c>
      <c r="G153" s="236"/>
      <c r="H153" s="239">
        <v>109.75</v>
      </c>
      <c r="I153" s="240"/>
      <c r="J153" s="236"/>
      <c r="K153" s="236"/>
      <c r="L153" s="241"/>
      <c r="M153" s="242"/>
      <c r="N153" s="243"/>
      <c r="O153" s="243"/>
      <c r="P153" s="243"/>
      <c r="Q153" s="243"/>
      <c r="R153" s="243"/>
      <c r="S153" s="243"/>
      <c r="T153" s="244"/>
      <c r="AT153" s="245" t="s">
        <v>149</v>
      </c>
      <c r="AU153" s="245" t="s">
        <v>147</v>
      </c>
      <c r="AV153" s="16" t="s">
        <v>146</v>
      </c>
      <c r="AW153" s="16" t="s">
        <v>34</v>
      </c>
      <c r="AX153" s="16" t="s">
        <v>87</v>
      </c>
      <c r="AY153" s="245" t="s">
        <v>138</v>
      </c>
    </row>
    <row r="154" spans="1:65" s="2" customFormat="1" ht="33" customHeight="1">
      <c r="A154" s="35"/>
      <c r="B154" s="36"/>
      <c r="C154" s="188" t="s">
        <v>147</v>
      </c>
      <c r="D154" s="188" t="s">
        <v>142</v>
      </c>
      <c r="E154" s="189" t="s">
        <v>163</v>
      </c>
      <c r="F154" s="190" t="s">
        <v>164</v>
      </c>
      <c r="G154" s="191" t="s">
        <v>145</v>
      </c>
      <c r="H154" s="192">
        <v>2.75</v>
      </c>
      <c r="I154" s="193"/>
      <c r="J154" s="194">
        <f>ROUND(I154*H154,2)</f>
        <v>0</v>
      </c>
      <c r="K154" s="195"/>
      <c r="L154" s="40"/>
      <c r="M154" s="196" t="s">
        <v>1</v>
      </c>
      <c r="N154" s="197" t="s">
        <v>44</v>
      </c>
      <c r="O154" s="72"/>
      <c r="P154" s="198">
        <f>O154*H154</f>
        <v>0</v>
      </c>
      <c r="Q154" s="198">
        <v>0</v>
      </c>
      <c r="R154" s="198">
        <f>Q154*H154</f>
        <v>0</v>
      </c>
      <c r="S154" s="198">
        <v>0</v>
      </c>
      <c r="T154" s="199">
        <f>S154*H154</f>
        <v>0</v>
      </c>
      <c r="U154" s="35"/>
      <c r="V154" s="35"/>
      <c r="W154" s="35"/>
      <c r="X154" s="35"/>
      <c r="Y154" s="35"/>
      <c r="Z154" s="35"/>
      <c r="AA154" s="35"/>
      <c r="AB154" s="35"/>
      <c r="AC154" s="35"/>
      <c r="AD154" s="35"/>
      <c r="AE154" s="35"/>
      <c r="AR154" s="200" t="s">
        <v>146</v>
      </c>
      <c r="AT154" s="200" t="s">
        <v>142</v>
      </c>
      <c r="AU154" s="200" t="s">
        <v>147</v>
      </c>
      <c r="AY154" s="18" t="s">
        <v>138</v>
      </c>
      <c r="BE154" s="201">
        <f>IF(N154="základní",J154,0)</f>
        <v>0</v>
      </c>
      <c r="BF154" s="201">
        <f>IF(N154="snížená",J154,0)</f>
        <v>0</v>
      </c>
      <c r="BG154" s="201">
        <f>IF(N154="zákl. přenesená",J154,0)</f>
        <v>0</v>
      </c>
      <c r="BH154" s="201">
        <f>IF(N154="sníž. přenesená",J154,0)</f>
        <v>0</v>
      </c>
      <c r="BI154" s="201">
        <f>IF(N154="nulová",J154,0)</f>
        <v>0</v>
      </c>
      <c r="BJ154" s="18" t="s">
        <v>87</v>
      </c>
      <c r="BK154" s="201">
        <f>ROUND(I154*H154,2)</f>
        <v>0</v>
      </c>
      <c r="BL154" s="18" t="s">
        <v>146</v>
      </c>
      <c r="BM154" s="200" t="s">
        <v>165</v>
      </c>
    </row>
    <row r="155" spans="1:65" s="13" customFormat="1" ht="11.25">
      <c r="B155" s="202"/>
      <c r="C155" s="203"/>
      <c r="D155" s="204" t="s">
        <v>149</v>
      </c>
      <c r="E155" s="205" t="s">
        <v>1</v>
      </c>
      <c r="F155" s="206" t="s">
        <v>166</v>
      </c>
      <c r="G155" s="203"/>
      <c r="H155" s="205" t="s">
        <v>1</v>
      </c>
      <c r="I155" s="207"/>
      <c r="J155" s="203"/>
      <c r="K155" s="203"/>
      <c r="L155" s="208"/>
      <c r="M155" s="209"/>
      <c r="N155" s="210"/>
      <c r="O155" s="210"/>
      <c r="P155" s="210"/>
      <c r="Q155" s="210"/>
      <c r="R155" s="210"/>
      <c r="S155" s="210"/>
      <c r="T155" s="211"/>
      <c r="AT155" s="212" t="s">
        <v>149</v>
      </c>
      <c r="AU155" s="212" t="s">
        <v>147</v>
      </c>
      <c r="AV155" s="13" t="s">
        <v>87</v>
      </c>
      <c r="AW155" s="13" t="s">
        <v>34</v>
      </c>
      <c r="AX155" s="13" t="s">
        <v>79</v>
      </c>
      <c r="AY155" s="212" t="s">
        <v>138</v>
      </c>
    </row>
    <row r="156" spans="1:65" s="14" customFormat="1" ht="11.25">
      <c r="B156" s="213"/>
      <c r="C156" s="214"/>
      <c r="D156" s="204" t="s">
        <v>149</v>
      </c>
      <c r="E156" s="215" t="s">
        <v>1</v>
      </c>
      <c r="F156" s="216" t="s">
        <v>155</v>
      </c>
      <c r="G156" s="214"/>
      <c r="H156" s="217">
        <v>2.75</v>
      </c>
      <c r="I156" s="218"/>
      <c r="J156" s="214"/>
      <c r="K156" s="214"/>
      <c r="L156" s="219"/>
      <c r="M156" s="220"/>
      <c r="N156" s="221"/>
      <c r="O156" s="221"/>
      <c r="P156" s="221"/>
      <c r="Q156" s="221"/>
      <c r="R156" s="221"/>
      <c r="S156" s="221"/>
      <c r="T156" s="222"/>
      <c r="AT156" s="223" t="s">
        <v>149</v>
      </c>
      <c r="AU156" s="223" t="s">
        <v>147</v>
      </c>
      <c r="AV156" s="14" t="s">
        <v>89</v>
      </c>
      <c r="AW156" s="14" t="s">
        <v>34</v>
      </c>
      <c r="AX156" s="14" t="s">
        <v>87</v>
      </c>
      <c r="AY156" s="223" t="s">
        <v>138</v>
      </c>
    </row>
    <row r="157" spans="1:65" s="2" customFormat="1" ht="33" customHeight="1">
      <c r="A157" s="35"/>
      <c r="B157" s="36"/>
      <c r="C157" s="188" t="s">
        <v>146</v>
      </c>
      <c r="D157" s="188" t="s">
        <v>142</v>
      </c>
      <c r="E157" s="189" t="s">
        <v>167</v>
      </c>
      <c r="F157" s="190" t="s">
        <v>168</v>
      </c>
      <c r="G157" s="191" t="s">
        <v>145</v>
      </c>
      <c r="H157" s="192">
        <v>93.5</v>
      </c>
      <c r="I157" s="193"/>
      <c r="J157" s="194">
        <f>ROUND(I157*H157,2)</f>
        <v>0</v>
      </c>
      <c r="K157" s="195"/>
      <c r="L157" s="40"/>
      <c r="M157" s="196" t="s">
        <v>1</v>
      </c>
      <c r="N157" s="197" t="s">
        <v>44</v>
      </c>
      <c r="O157" s="72"/>
      <c r="P157" s="198">
        <f>O157*H157</f>
        <v>0</v>
      </c>
      <c r="Q157" s="198">
        <v>0</v>
      </c>
      <c r="R157" s="198">
        <f>Q157*H157</f>
        <v>0</v>
      </c>
      <c r="S157" s="198">
        <v>0</v>
      </c>
      <c r="T157" s="199">
        <f>S157*H157</f>
        <v>0</v>
      </c>
      <c r="U157" s="35"/>
      <c r="V157" s="35"/>
      <c r="W157" s="35"/>
      <c r="X157" s="35"/>
      <c r="Y157" s="35"/>
      <c r="Z157" s="35"/>
      <c r="AA157" s="35"/>
      <c r="AB157" s="35"/>
      <c r="AC157" s="35"/>
      <c r="AD157" s="35"/>
      <c r="AE157" s="35"/>
      <c r="AR157" s="200" t="s">
        <v>146</v>
      </c>
      <c r="AT157" s="200" t="s">
        <v>142</v>
      </c>
      <c r="AU157" s="200" t="s">
        <v>147</v>
      </c>
      <c r="AY157" s="18" t="s">
        <v>138</v>
      </c>
      <c r="BE157" s="201">
        <f>IF(N157="základní",J157,0)</f>
        <v>0</v>
      </c>
      <c r="BF157" s="201">
        <f>IF(N157="snížená",J157,0)</f>
        <v>0</v>
      </c>
      <c r="BG157" s="201">
        <f>IF(N157="zákl. přenesená",J157,0)</f>
        <v>0</v>
      </c>
      <c r="BH157" s="201">
        <f>IF(N157="sníž. přenesená",J157,0)</f>
        <v>0</v>
      </c>
      <c r="BI157" s="201">
        <f>IF(N157="nulová",J157,0)</f>
        <v>0</v>
      </c>
      <c r="BJ157" s="18" t="s">
        <v>87</v>
      </c>
      <c r="BK157" s="201">
        <f>ROUND(I157*H157,2)</f>
        <v>0</v>
      </c>
      <c r="BL157" s="18" t="s">
        <v>146</v>
      </c>
      <c r="BM157" s="200" t="s">
        <v>169</v>
      </c>
    </row>
    <row r="158" spans="1:65" s="13" customFormat="1" ht="11.25">
      <c r="B158" s="202"/>
      <c r="C158" s="203"/>
      <c r="D158" s="204" t="s">
        <v>149</v>
      </c>
      <c r="E158" s="205" t="s">
        <v>1</v>
      </c>
      <c r="F158" s="206" t="s">
        <v>170</v>
      </c>
      <c r="G158" s="203"/>
      <c r="H158" s="205" t="s">
        <v>1</v>
      </c>
      <c r="I158" s="207"/>
      <c r="J158" s="203"/>
      <c r="K158" s="203"/>
      <c r="L158" s="208"/>
      <c r="M158" s="209"/>
      <c r="N158" s="210"/>
      <c r="O158" s="210"/>
      <c r="P158" s="210"/>
      <c r="Q158" s="210"/>
      <c r="R158" s="210"/>
      <c r="S158" s="210"/>
      <c r="T158" s="211"/>
      <c r="AT158" s="212" t="s">
        <v>149</v>
      </c>
      <c r="AU158" s="212" t="s">
        <v>147</v>
      </c>
      <c r="AV158" s="13" t="s">
        <v>87</v>
      </c>
      <c r="AW158" s="13" t="s">
        <v>34</v>
      </c>
      <c r="AX158" s="13" t="s">
        <v>79</v>
      </c>
      <c r="AY158" s="212" t="s">
        <v>138</v>
      </c>
    </row>
    <row r="159" spans="1:65" s="14" customFormat="1" ht="11.25">
      <c r="B159" s="213"/>
      <c r="C159" s="214"/>
      <c r="D159" s="204" t="s">
        <v>149</v>
      </c>
      <c r="E159" s="215" t="s">
        <v>1</v>
      </c>
      <c r="F159" s="216" t="s">
        <v>154</v>
      </c>
      <c r="G159" s="214"/>
      <c r="H159" s="217">
        <v>93.5</v>
      </c>
      <c r="I159" s="218"/>
      <c r="J159" s="214"/>
      <c r="K159" s="214"/>
      <c r="L159" s="219"/>
      <c r="M159" s="220"/>
      <c r="N159" s="221"/>
      <c r="O159" s="221"/>
      <c r="P159" s="221"/>
      <c r="Q159" s="221"/>
      <c r="R159" s="221"/>
      <c r="S159" s="221"/>
      <c r="T159" s="222"/>
      <c r="AT159" s="223" t="s">
        <v>149</v>
      </c>
      <c r="AU159" s="223" t="s">
        <v>147</v>
      </c>
      <c r="AV159" s="14" t="s">
        <v>89</v>
      </c>
      <c r="AW159" s="14" t="s">
        <v>34</v>
      </c>
      <c r="AX159" s="14" t="s">
        <v>87</v>
      </c>
      <c r="AY159" s="223" t="s">
        <v>138</v>
      </c>
    </row>
    <row r="160" spans="1:65" s="2" customFormat="1" ht="16.5" customHeight="1">
      <c r="A160" s="35"/>
      <c r="B160" s="36"/>
      <c r="C160" s="188" t="s">
        <v>171</v>
      </c>
      <c r="D160" s="188" t="s">
        <v>142</v>
      </c>
      <c r="E160" s="189" t="s">
        <v>172</v>
      </c>
      <c r="F160" s="190" t="s">
        <v>173</v>
      </c>
      <c r="G160" s="191" t="s">
        <v>145</v>
      </c>
      <c r="H160" s="192">
        <v>96.25</v>
      </c>
      <c r="I160" s="193"/>
      <c r="J160" s="194">
        <f>ROUND(I160*H160,2)</f>
        <v>0</v>
      </c>
      <c r="K160" s="195"/>
      <c r="L160" s="40"/>
      <c r="M160" s="196" t="s">
        <v>1</v>
      </c>
      <c r="N160" s="197" t="s">
        <v>44</v>
      </c>
      <c r="O160" s="72"/>
      <c r="P160" s="198">
        <f>O160*H160</f>
        <v>0</v>
      </c>
      <c r="Q160" s="198">
        <v>0</v>
      </c>
      <c r="R160" s="198">
        <f>Q160*H160</f>
        <v>0</v>
      </c>
      <c r="S160" s="198">
        <v>0</v>
      </c>
      <c r="T160" s="199">
        <f>S160*H160</f>
        <v>0</v>
      </c>
      <c r="U160" s="35"/>
      <c r="V160" s="35"/>
      <c r="W160" s="35"/>
      <c r="X160" s="35"/>
      <c r="Y160" s="35"/>
      <c r="Z160" s="35"/>
      <c r="AA160" s="35"/>
      <c r="AB160" s="35"/>
      <c r="AC160" s="35"/>
      <c r="AD160" s="35"/>
      <c r="AE160" s="35"/>
      <c r="AR160" s="200" t="s">
        <v>146</v>
      </c>
      <c r="AT160" s="200" t="s">
        <v>142</v>
      </c>
      <c r="AU160" s="200" t="s">
        <v>147</v>
      </c>
      <c r="AY160" s="18" t="s">
        <v>138</v>
      </c>
      <c r="BE160" s="201">
        <f>IF(N160="základní",J160,0)</f>
        <v>0</v>
      </c>
      <c r="BF160" s="201">
        <f>IF(N160="snížená",J160,0)</f>
        <v>0</v>
      </c>
      <c r="BG160" s="201">
        <f>IF(N160="zákl. přenesená",J160,0)</f>
        <v>0</v>
      </c>
      <c r="BH160" s="201">
        <f>IF(N160="sníž. přenesená",J160,0)</f>
        <v>0</v>
      </c>
      <c r="BI160" s="201">
        <f>IF(N160="nulová",J160,0)</f>
        <v>0</v>
      </c>
      <c r="BJ160" s="18" t="s">
        <v>87</v>
      </c>
      <c r="BK160" s="201">
        <f>ROUND(I160*H160,2)</f>
        <v>0</v>
      </c>
      <c r="BL160" s="18" t="s">
        <v>146</v>
      </c>
      <c r="BM160" s="200" t="s">
        <v>174</v>
      </c>
    </row>
    <row r="161" spans="1:65" s="14" customFormat="1" ht="22.5">
      <c r="B161" s="213"/>
      <c r="C161" s="214"/>
      <c r="D161" s="204" t="s">
        <v>149</v>
      </c>
      <c r="E161" s="215" t="s">
        <v>1</v>
      </c>
      <c r="F161" s="216" t="s">
        <v>175</v>
      </c>
      <c r="G161" s="214"/>
      <c r="H161" s="217">
        <v>2.75</v>
      </c>
      <c r="I161" s="218"/>
      <c r="J161" s="214"/>
      <c r="K161" s="214"/>
      <c r="L161" s="219"/>
      <c r="M161" s="220"/>
      <c r="N161" s="221"/>
      <c r="O161" s="221"/>
      <c r="P161" s="221"/>
      <c r="Q161" s="221"/>
      <c r="R161" s="221"/>
      <c r="S161" s="221"/>
      <c r="T161" s="222"/>
      <c r="AT161" s="223" t="s">
        <v>149</v>
      </c>
      <c r="AU161" s="223" t="s">
        <v>147</v>
      </c>
      <c r="AV161" s="14" t="s">
        <v>89</v>
      </c>
      <c r="AW161" s="14" t="s">
        <v>34</v>
      </c>
      <c r="AX161" s="14" t="s">
        <v>79</v>
      </c>
      <c r="AY161" s="223" t="s">
        <v>138</v>
      </c>
    </row>
    <row r="162" spans="1:65" s="14" customFormat="1" ht="22.5">
      <c r="B162" s="213"/>
      <c r="C162" s="214"/>
      <c r="D162" s="204" t="s">
        <v>149</v>
      </c>
      <c r="E162" s="215" t="s">
        <v>1</v>
      </c>
      <c r="F162" s="216" t="s">
        <v>176</v>
      </c>
      <c r="G162" s="214"/>
      <c r="H162" s="217">
        <v>93.5</v>
      </c>
      <c r="I162" s="218"/>
      <c r="J162" s="214"/>
      <c r="K162" s="214"/>
      <c r="L162" s="219"/>
      <c r="M162" s="220"/>
      <c r="N162" s="221"/>
      <c r="O162" s="221"/>
      <c r="P162" s="221"/>
      <c r="Q162" s="221"/>
      <c r="R162" s="221"/>
      <c r="S162" s="221"/>
      <c r="T162" s="222"/>
      <c r="AT162" s="223" t="s">
        <v>149</v>
      </c>
      <c r="AU162" s="223" t="s">
        <v>147</v>
      </c>
      <c r="AV162" s="14" t="s">
        <v>89</v>
      </c>
      <c r="AW162" s="14" t="s">
        <v>34</v>
      </c>
      <c r="AX162" s="14" t="s">
        <v>79</v>
      </c>
      <c r="AY162" s="223" t="s">
        <v>138</v>
      </c>
    </row>
    <row r="163" spans="1:65" s="16" customFormat="1" ht="11.25">
      <c r="B163" s="235"/>
      <c r="C163" s="236"/>
      <c r="D163" s="204" t="s">
        <v>149</v>
      </c>
      <c r="E163" s="237" t="s">
        <v>1</v>
      </c>
      <c r="F163" s="238" t="s">
        <v>156</v>
      </c>
      <c r="G163" s="236"/>
      <c r="H163" s="239">
        <v>96.25</v>
      </c>
      <c r="I163" s="240"/>
      <c r="J163" s="236"/>
      <c r="K163" s="236"/>
      <c r="L163" s="241"/>
      <c r="M163" s="242"/>
      <c r="N163" s="243"/>
      <c r="O163" s="243"/>
      <c r="P163" s="243"/>
      <c r="Q163" s="243"/>
      <c r="R163" s="243"/>
      <c r="S163" s="243"/>
      <c r="T163" s="244"/>
      <c r="AT163" s="245" t="s">
        <v>149</v>
      </c>
      <c r="AU163" s="245" t="s">
        <v>147</v>
      </c>
      <c r="AV163" s="16" t="s">
        <v>146</v>
      </c>
      <c r="AW163" s="16" t="s">
        <v>34</v>
      </c>
      <c r="AX163" s="16" t="s">
        <v>87</v>
      </c>
      <c r="AY163" s="245" t="s">
        <v>138</v>
      </c>
    </row>
    <row r="164" spans="1:65" s="2" customFormat="1" ht="21.75" customHeight="1">
      <c r="A164" s="35"/>
      <c r="B164" s="36"/>
      <c r="C164" s="188" t="s">
        <v>177</v>
      </c>
      <c r="D164" s="188" t="s">
        <v>142</v>
      </c>
      <c r="E164" s="189" t="s">
        <v>178</v>
      </c>
      <c r="F164" s="190" t="s">
        <v>179</v>
      </c>
      <c r="G164" s="191" t="s">
        <v>180</v>
      </c>
      <c r="H164" s="192">
        <v>187</v>
      </c>
      <c r="I164" s="193"/>
      <c r="J164" s="194">
        <f>ROUND(I164*H164,2)</f>
        <v>0</v>
      </c>
      <c r="K164" s="195"/>
      <c r="L164" s="40"/>
      <c r="M164" s="196" t="s">
        <v>1</v>
      </c>
      <c r="N164" s="197" t="s">
        <v>44</v>
      </c>
      <c r="O164" s="72"/>
      <c r="P164" s="198">
        <f>O164*H164</f>
        <v>0</v>
      </c>
      <c r="Q164" s="198">
        <v>0</v>
      </c>
      <c r="R164" s="198">
        <f>Q164*H164</f>
        <v>0</v>
      </c>
      <c r="S164" s="198">
        <v>0</v>
      </c>
      <c r="T164" s="199">
        <f>S164*H164</f>
        <v>0</v>
      </c>
      <c r="U164" s="35"/>
      <c r="V164" s="35"/>
      <c r="W164" s="35"/>
      <c r="X164" s="35"/>
      <c r="Y164" s="35"/>
      <c r="Z164" s="35"/>
      <c r="AA164" s="35"/>
      <c r="AB164" s="35"/>
      <c r="AC164" s="35"/>
      <c r="AD164" s="35"/>
      <c r="AE164" s="35"/>
      <c r="AR164" s="200" t="s">
        <v>146</v>
      </c>
      <c r="AT164" s="200" t="s">
        <v>142</v>
      </c>
      <c r="AU164" s="200" t="s">
        <v>147</v>
      </c>
      <c r="AY164" s="18" t="s">
        <v>138</v>
      </c>
      <c r="BE164" s="201">
        <f>IF(N164="základní",J164,0)</f>
        <v>0</v>
      </c>
      <c r="BF164" s="201">
        <f>IF(N164="snížená",J164,0)</f>
        <v>0</v>
      </c>
      <c r="BG164" s="201">
        <f>IF(N164="zákl. přenesená",J164,0)</f>
        <v>0</v>
      </c>
      <c r="BH164" s="201">
        <f>IF(N164="sníž. přenesená",J164,0)</f>
        <v>0</v>
      </c>
      <c r="BI164" s="201">
        <f>IF(N164="nulová",J164,0)</f>
        <v>0</v>
      </c>
      <c r="BJ164" s="18" t="s">
        <v>87</v>
      </c>
      <c r="BK164" s="201">
        <f>ROUND(I164*H164,2)</f>
        <v>0</v>
      </c>
      <c r="BL164" s="18" t="s">
        <v>146</v>
      </c>
      <c r="BM164" s="200" t="s">
        <v>181</v>
      </c>
    </row>
    <row r="165" spans="1:65" s="14" customFormat="1" ht="22.5">
      <c r="B165" s="213"/>
      <c r="C165" s="214"/>
      <c r="D165" s="204" t="s">
        <v>149</v>
      </c>
      <c r="E165" s="215" t="s">
        <v>1</v>
      </c>
      <c r="F165" s="216" t="s">
        <v>182</v>
      </c>
      <c r="G165" s="214"/>
      <c r="H165" s="217">
        <v>187</v>
      </c>
      <c r="I165" s="218"/>
      <c r="J165" s="214"/>
      <c r="K165" s="214"/>
      <c r="L165" s="219"/>
      <c r="M165" s="220"/>
      <c r="N165" s="221"/>
      <c r="O165" s="221"/>
      <c r="P165" s="221"/>
      <c r="Q165" s="221"/>
      <c r="R165" s="221"/>
      <c r="S165" s="221"/>
      <c r="T165" s="222"/>
      <c r="AT165" s="223" t="s">
        <v>149</v>
      </c>
      <c r="AU165" s="223" t="s">
        <v>147</v>
      </c>
      <c r="AV165" s="14" t="s">
        <v>89</v>
      </c>
      <c r="AW165" s="14" t="s">
        <v>34</v>
      </c>
      <c r="AX165" s="14" t="s">
        <v>87</v>
      </c>
      <c r="AY165" s="223" t="s">
        <v>138</v>
      </c>
    </row>
    <row r="166" spans="1:65" s="2" customFormat="1" ht="21.75" customHeight="1">
      <c r="A166" s="35"/>
      <c r="B166" s="36"/>
      <c r="C166" s="188" t="s">
        <v>183</v>
      </c>
      <c r="D166" s="188" t="s">
        <v>142</v>
      </c>
      <c r="E166" s="189" t="s">
        <v>184</v>
      </c>
      <c r="F166" s="190" t="s">
        <v>185</v>
      </c>
      <c r="G166" s="191" t="s">
        <v>186</v>
      </c>
      <c r="H166" s="192">
        <v>177.54</v>
      </c>
      <c r="I166" s="193"/>
      <c r="J166" s="194">
        <f>ROUND(I166*H166,2)</f>
        <v>0</v>
      </c>
      <c r="K166" s="195"/>
      <c r="L166" s="40"/>
      <c r="M166" s="196" t="s">
        <v>1</v>
      </c>
      <c r="N166" s="197" t="s">
        <v>44</v>
      </c>
      <c r="O166" s="72"/>
      <c r="P166" s="198">
        <f>O166*H166</f>
        <v>0</v>
      </c>
      <c r="Q166" s="198">
        <v>0</v>
      </c>
      <c r="R166" s="198">
        <f>Q166*H166</f>
        <v>0</v>
      </c>
      <c r="S166" s="198">
        <v>0</v>
      </c>
      <c r="T166" s="199">
        <f>S166*H166</f>
        <v>0</v>
      </c>
      <c r="U166" s="35"/>
      <c r="V166" s="35"/>
      <c r="W166" s="35"/>
      <c r="X166" s="35"/>
      <c r="Y166" s="35"/>
      <c r="Z166" s="35"/>
      <c r="AA166" s="35"/>
      <c r="AB166" s="35"/>
      <c r="AC166" s="35"/>
      <c r="AD166" s="35"/>
      <c r="AE166" s="35"/>
      <c r="AR166" s="200" t="s">
        <v>146</v>
      </c>
      <c r="AT166" s="200" t="s">
        <v>142</v>
      </c>
      <c r="AU166" s="200" t="s">
        <v>147</v>
      </c>
      <c r="AY166" s="18" t="s">
        <v>138</v>
      </c>
      <c r="BE166" s="201">
        <f>IF(N166="základní",J166,0)</f>
        <v>0</v>
      </c>
      <c r="BF166" s="201">
        <f>IF(N166="snížená",J166,0)</f>
        <v>0</v>
      </c>
      <c r="BG166" s="201">
        <f>IF(N166="zákl. přenesená",J166,0)</f>
        <v>0</v>
      </c>
      <c r="BH166" s="201">
        <f>IF(N166="sníž. přenesená",J166,0)</f>
        <v>0</v>
      </c>
      <c r="BI166" s="201">
        <f>IF(N166="nulová",J166,0)</f>
        <v>0</v>
      </c>
      <c r="BJ166" s="18" t="s">
        <v>87</v>
      </c>
      <c r="BK166" s="201">
        <f>ROUND(I166*H166,2)</f>
        <v>0</v>
      </c>
      <c r="BL166" s="18" t="s">
        <v>146</v>
      </c>
      <c r="BM166" s="200" t="s">
        <v>187</v>
      </c>
    </row>
    <row r="167" spans="1:65" s="13" customFormat="1" ht="11.25">
      <c r="B167" s="202"/>
      <c r="C167" s="203"/>
      <c r="D167" s="204" t="s">
        <v>149</v>
      </c>
      <c r="E167" s="205" t="s">
        <v>1</v>
      </c>
      <c r="F167" s="206" t="s">
        <v>188</v>
      </c>
      <c r="G167" s="203"/>
      <c r="H167" s="205" t="s">
        <v>1</v>
      </c>
      <c r="I167" s="207"/>
      <c r="J167" s="203"/>
      <c r="K167" s="203"/>
      <c r="L167" s="208"/>
      <c r="M167" s="209"/>
      <c r="N167" s="210"/>
      <c r="O167" s="210"/>
      <c r="P167" s="210"/>
      <c r="Q167" s="210"/>
      <c r="R167" s="210"/>
      <c r="S167" s="210"/>
      <c r="T167" s="211"/>
      <c r="AT167" s="212" t="s">
        <v>149</v>
      </c>
      <c r="AU167" s="212" t="s">
        <v>147</v>
      </c>
      <c r="AV167" s="13" t="s">
        <v>87</v>
      </c>
      <c r="AW167" s="13" t="s">
        <v>34</v>
      </c>
      <c r="AX167" s="13" t="s">
        <v>79</v>
      </c>
      <c r="AY167" s="212" t="s">
        <v>138</v>
      </c>
    </row>
    <row r="168" spans="1:65" s="14" customFormat="1" ht="11.25">
      <c r="B168" s="213"/>
      <c r="C168" s="214"/>
      <c r="D168" s="204" t="s">
        <v>149</v>
      </c>
      <c r="E168" s="215" t="s">
        <v>1</v>
      </c>
      <c r="F168" s="216" t="s">
        <v>189</v>
      </c>
      <c r="G168" s="214"/>
      <c r="H168" s="217">
        <v>176.49</v>
      </c>
      <c r="I168" s="218"/>
      <c r="J168" s="214"/>
      <c r="K168" s="214"/>
      <c r="L168" s="219"/>
      <c r="M168" s="220"/>
      <c r="N168" s="221"/>
      <c r="O168" s="221"/>
      <c r="P168" s="221"/>
      <c r="Q168" s="221"/>
      <c r="R168" s="221"/>
      <c r="S168" s="221"/>
      <c r="T168" s="222"/>
      <c r="AT168" s="223" t="s">
        <v>149</v>
      </c>
      <c r="AU168" s="223" t="s">
        <v>147</v>
      </c>
      <c r="AV168" s="14" t="s">
        <v>89</v>
      </c>
      <c r="AW168" s="14" t="s">
        <v>34</v>
      </c>
      <c r="AX168" s="14" t="s">
        <v>79</v>
      </c>
      <c r="AY168" s="223" t="s">
        <v>138</v>
      </c>
    </row>
    <row r="169" spans="1:65" s="14" customFormat="1" ht="11.25">
      <c r="B169" s="213"/>
      <c r="C169" s="214"/>
      <c r="D169" s="204" t="s">
        <v>149</v>
      </c>
      <c r="E169" s="215" t="s">
        <v>1</v>
      </c>
      <c r="F169" s="216" t="s">
        <v>190</v>
      </c>
      <c r="G169" s="214"/>
      <c r="H169" s="217">
        <v>1.05</v>
      </c>
      <c r="I169" s="218"/>
      <c r="J169" s="214"/>
      <c r="K169" s="214"/>
      <c r="L169" s="219"/>
      <c r="M169" s="220"/>
      <c r="N169" s="221"/>
      <c r="O169" s="221"/>
      <c r="P169" s="221"/>
      <c r="Q169" s="221"/>
      <c r="R169" s="221"/>
      <c r="S169" s="221"/>
      <c r="T169" s="222"/>
      <c r="AT169" s="223" t="s">
        <v>149</v>
      </c>
      <c r="AU169" s="223" t="s">
        <v>147</v>
      </c>
      <c r="AV169" s="14" t="s">
        <v>89</v>
      </c>
      <c r="AW169" s="14" t="s">
        <v>34</v>
      </c>
      <c r="AX169" s="14" t="s">
        <v>79</v>
      </c>
      <c r="AY169" s="223" t="s">
        <v>138</v>
      </c>
    </row>
    <row r="170" spans="1:65" s="16" customFormat="1" ht="11.25">
      <c r="B170" s="235"/>
      <c r="C170" s="236"/>
      <c r="D170" s="204" t="s">
        <v>149</v>
      </c>
      <c r="E170" s="237" t="s">
        <v>1</v>
      </c>
      <c r="F170" s="238" t="s">
        <v>156</v>
      </c>
      <c r="G170" s="236"/>
      <c r="H170" s="239">
        <v>177.54</v>
      </c>
      <c r="I170" s="240"/>
      <c r="J170" s="236"/>
      <c r="K170" s="236"/>
      <c r="L170" s="241"/>
      <c r="M170" s="242"/>
      <c r="N170" s="243"/>
      <c r="O170" s="243"/>
      <c r="P170" s="243"/>
      <c r="Q170" s="243"/>
      <c r="R170" s="243"/>
      <c r="S170" s="243"/>
      <c r="T170" s="244"/>
      <c r="AT170" s="245" t="s">
        <v>149</v>
      </c>
      <c r="AU170" s="245" t="s">
        <v>147</v>
      </c>
      <c r="AV170" s="16" t="s">
        <v>146</v>
      </c>
      <c r="AW170" s="16" t="s">
        <v>34</v>
      </c>
      <c r="AX170" s="16" t="s">
        <v>87</v>
      </c>
      <c r="AY170" s="245" t="s">
        <v>138</v>
      </c>
    </row>
    <row r="171" spans="1:65" s="12" customFormat="1" ht="20.85" customHeight="1">
      <c r="B171" s="172"/>
      <c r="C171" s="173"/>
      <c r="D171" s="174" t="s">
        <v>78</v>
      </c>
      <c r="E171" s="186" t="s">
        <v>191</v>
      </c>
      <c r="F171" s="186" t="s">
        <v>192</v>
      </c>
      <c r="G171" s="173"/>
      <c r="H171" s="173"/>
      <c r="I171" s="176"/>
      <c r="J171" s="187">
        <f>BK171</f>
        <v>0</v>
      </c>
      <c r="K171" s="173"/>
      <c r="L171" s="178"/>
      <c r="M171" s="179"/>
      <c r="N171" s="180"/>
      <c r="O171" s="180"/>
      <c r="P171" s="181">
        <f>SUM(P172:P185)</f>
        <v>0</v>
      </c>
      <c r="Q171" s="180"/>
      <c r="R171" s="181">
        <f>SUM(R172:R185)</f>
        <v>11.298999999999999</v>
      </c>
      <c r="S171" s="180"/>
      <c r="T171" s="182">
        <f>SUM(T172:T185)</f>
        <v>0</v>
      </c>
      <c r="AR171" s="183" t="s">
        <v>87</v>
      </c>
      <c r="AT171" s="184" t="s">
        <v>78</v>
      </c>
      <c r="AU171" s="184" t="s">
        <v>89</v>
      </c>
      <c r="AY171" s="183" t="s">
        <v>138</v>
      </c>
      <c r="BK171" s="185">
        <f>SUM(BK172:BK185)</f>
        <v>0</v>
      </c>
    </row>
    <row r="172" spans="1:65" s="2" customFormat="1" ht="33" customHeight="1">
      <c r="A172" s="35"/>
      <c r="B172" s="36"/>
      <c r="C172" s="188" t="s">
        <v>193</v>
      </c>
      <c r="D172" s="188" t="s">
        <v>142</v>
      </c>
      <c r="E172" s="189" t="s">
        <v>194</v>
      </c>
      <c r="F172" s="190" t="s">
        <v>195</v>
      </c>
      <c r="G172" s="191" t="s">
        <v>145</v>
      </c>
      <c r="H172" s="192">
        <v>93.5</v>
      </c>
      <c r="I172" s="193"/>
      <c r="J172" s="194">
        <f>ROUND(I172*H172,2)</f>
        <v>0</v>
      </c>
      <c r="K172" s="195"/>
      <c r="L172" s="40"/>
      <c r="M172" s="196" t="s">
        <v>1</v>
      </c>
      <c r="N172" s="197" t="s">
        <v>44</v>
      </c>
      <c r="O172" s="72"/>
      <c r="P172" s="198">
        <f>O172*H172</f>
        <v>0</v>
      </c>
      <c r="Q172" s="198">
        <v>0</v>
      </c>
      <c r="R172" s="198">
        <f>Q172*H172</f>
        <v>0</v>
      </c>
      <c r="S172" s="198">
        <v>0</v>
      </c>
      <c r="T172" s="199">
        <f>S172*H172</f>
        <v>0</v>
      </c>
      <c r="U172" s="35"/>
      <c r="V172" s="35"/>
      <c r="W172" s="35"/>
      <c r="X172" s="35"/>
      <c r="Y172" s="35"/>
      <c r="Z172" s="35"/>
      <c r="AA172" s="35"/>
      <c r="AB172" s="35"/>
      <c r="AC172" s="35"/>
      <c r="AD172" s="35"/>
      <c r="AE172" s="35"/>
      <c r="AR172" s="200" t="s">
        <v>146</v>
      </c>
      <c r="AT172" s="200" t="s">
        <v>142</v>
      </c>
      <c r="AU172" s="200" t="s">
        <v>147</v>
      </c>
      <c r="AY172" s="18" t="s">
        <v>138</v>
      </c>
      <c r="BE172" s="201">
        <f>IF(N172="základní",J172,0)</f>
        <v>0</v>
      </c>
      <c r="BF172" s="201">
        <f>IF(N172="snížená",J172,0)</f>
        <v>0</v>
      </c>
      <c r="BG172" s="201">
        <f>IF(N172="zákl. přenesená",J172,0)</f>
        <v>0</v>
      </c>
      <c r="BH172" s="201">
        <f>IF(N172="sníž. přenesená",J172,0)</f>
        <v>0</v>
      </c>
      <c r="BI172" s="201">
        <f>IF(N172="nulová",J172,0)</f>
        <v>0</v>
      </c>
      <c r="BJ172" s="18" t="s">
        <v>87</v>
      </c>
      <c r="BK172" s="201">
        <f>ROUND(I172*H172,2)</f>
        <v>0</v>
      </c>
      <c r="BL172" s="18" t="s">
        <v>146</v>
      </c>
      <c r="BM172" s="200" t="s">
        <v>196</v>
      </c>
    </row>
    <row r="173" spans="1:65" s="13" customFormat="1" ht="11.25">
      <c r="B173" s="202"/>
      <c r="C173" s="203"/>
      <c r="D173" s="204" t="s">
        <v>149</v>
      </c>
      <c r="E173" s="205" t="s">
        <v>1</v>
      </c>
      <c r="F173" s="206" t="s">
        <v>197</v>
      </c>
      <c r="G173" s="203"/>
      <c r="H173" s="205" t="s">
        <v>1</v>
      </c>
      <c r="I173" s="207"/>
      <c r="J173" s="203"/>
      <c r="K173" s="203"/>
      <c r="L173" s="208"/>
      <c r="M173" s="209"/>
      <c r="N173" s="210"/>
      <c r="O173" s="210"/>
      <c r="P173" s="210"/>
      <c r="Q173" s="210"/>
      <c r="R173" s="210"/>
      <c r="S173" s="210"/>
      <c r="T173" s="211"/>
      <c r="AT173" s="212" t="s">
        <v>149</v>
      </c>
      <c r="AU173" s="212" t="s">
        <v>147</v>
      </c>
      <c r="AV173" s="13" t="s">
        <v>87</v>
      </c>
      <c r="AW173" s="13" t="s">
        <v>34</v>
      </c>
      <c r="AX173" s="13" t="s">
        <v>79</v>
      </c>
      <c r="AY173" s="212" t="s">
        <v>138</v>
      </c>
    </row>
    <row r="174" spans="1:65" s="14" customFormat="1" ht="11.25">
      <c r="B174" s="213"/>
      <c r="C174" s="214"/>
      <c r="D174" s="204" t="s">
        <v>149</v>
      </c>
      <c r="E174" s="215" t="s">
        <v>1</v>
      </c>
      <c r="F174" s="216" t="s">
        <v>198</v>
      </c>
      <c r="G174" s="214"/>
      <c r="H174" s="217">
        <v>5.2549999999999999</v>
      </c>
      <c r="I174" s="218"/>
      <c r="J174" s="214"/>
      <c r="K174" s="214"/>
      <c r="L174" s="219"/>
      <c r="M174" s="220"/>
      <c r="N174" s="221"/>
      <c r="O174" s="221"/>
      <c r="P174" s="221"/>
      <c r="Q174" s="221"/>
      <c r="R174" s="221"/>
      <c r="S174" s="221"/>
      <c r="T174" s="222"/>
      <c r="AT174" s="223" t="s">
        <v>149</v>
      </c>
      <c r="AU174" s="223" t="s">
        <v>147</v>
      </c>
      <c r="AV174" s="14" t="s">
        <v>89</v>
      </c>
      <c r="AW174" s="14" t="s">
        <v>34</v>
      </c>
      <c r="AX174" s="14" t="s">
        <v>79</v>
      </c>
      <c r="AY174" s="223" t="s">
        <v>138</v>
      </c>
    </row>
    <row r="175" spans="1:65" s="13" customFormat="1" ht="11.25">
      <c r="B175" s="202"/>
      <c r="C175" s="203"/>
      <c r="D175" s="204" t="s">
        <v>149</v>
      </c>
      <c r="E175" s="205" t="s">
        <v>1</v>
      </c>
      <c r="F175" s="206" t="s">
        <v>199</v>
      </c>
      <c r="G175" s="203"/>
      <c r="H175" s="205" t="s">
        <v>1</v>
      </c>
      <c r="I175" s="207"/>
      <c r="J175" s="203"/>
      <c r="K175" s="203"/>
      <c r="L175" s="208"/>
      <c r="M175" s="209"/>
      <c r="N175" s="210"/>
      <c r="O175" s="210"/>
      <c r="P175" s="210"/>
      <c r="Q175" s="210"/>
      <c r="R175" s="210"/>
      <c r="S175" s="210"/>
      <c r="T175" s="211"/>
      <c r="AT175" s="212" t="s">
        <v>149</v>
      </c>
      <c r="AU175" s="212" t="s">
        <v>147</v>
      </c>
      <c r="AV175" s="13" t="s">
        <v>87</v>
      </c>
      <c r="AW175" s="13" t="s">
        <v>34</v>
      </c>
      <c r="AX175" s="13" t="s">
        <v>79</v>
      </c>
      <c r="AY175" s="212" t="s">
        <v>138</v>
      </c>
    </row>
    <row r="176" spans="1:65" s="14" customFormat="1" ht="11.25">
      <c r="B176" s="213"/>
      <c r="C176" s="214"/>
      <c r="D176" s="204" t="s">
        <v>149</v>
      </c>
      <c r="E176" s="215" t="s">
        <v>1</v>
      </c>
      <c r="F176" s="216" t="s">
        <v>200</v>
      </c>
      <c r="G176" s="214"/>
      <c r="H176" s="217">
        <v>88.245000000000005</v>
      </c>
      <c r="I176" s="218"/>
      <c r="J176" s="214"/>
      <c r="K176" s="214"/>
      <c r="L176" s="219"/>
      <c r="M176" s="220"/>
      <c r="N176" s="221"/>
      <c r="O176" s="221"/>
      <c r="P176" s="221"/>
      <c r="Q176" s="221"/>
      <c r="R176" s="221"/>
      <c r="S176" s="221"/>
      <c r="T176" s="222"/>
      <c r="AT176" s="223" t="s">
        <v>149</v>
      </c>
      <c r="AU176" s="223" t="s">
        <v>147</v>
      </c>
      <c r="AV176" s="14" t="s">
        <v>89</v>
      </c>
      <c r="AW176" s="14" t="s">
        <v>34</v>
      </c>
      <c r="AX176" s="14" t="s">
        <v>79</v>
      </c>
      <c r="AY176" s="223" t="s">
        <v>138</v>
      </c>
    </row>
    <row r="177" spans="1:65" s="16" customFormat="1" ht="11.25">
      <c r="B177" s="235"/>
      <c r="C177" s="236"/>
      <c r="D177" s="204" t="s">
        <v>149</v>
      </c>
      <c r="E177" s="237" t="s">
        <v>1</v>
      </c>
      <c r="F177" s="238" t="s">
        <v>156</v>
      </c>
      <c r="G177" s="236"/>
      <c r="H177" s="239">
        <v>93.5</v>
      </c>
      <c r="I177" s="240"/>
      <c r="J177" s="236"/>
      <c r="K177" s="236"/>
      <c r="L177" s="241"/>
      <c r="M177" s="242"/>
      <c r="N177" s="243"/>
      <c r="O177" s="243"/>
      <c r="P177" s="243"/>
      <c r="Q177" s="243"/>
      <c r="R177" s="243"/>
      <c r="S177" s="243"/>
      <c r="T177" s="244"/>
      <c r="AT177" s="245" t="s">
        <v>149</v>
      </c>
      <c r="AU177" s="245" t="s">
        <v>147</v>
      </c>
      <c r="AV177" s="16" t="s">
        <v>146</v>
      </c>
      <c r="AW177" s="16" t="s">
        <v>34</v>
      </c>
      <c r="AX177" s="16" t="s">
        <v>87</v>
      </c>
      <c r="AY177" s="245" t="s">
        <v>138</v>
      </c>
    </row>
    <row r="178" spans="1:65" s="2" customFormat="1" ht="21.75" customHeight="1">
      <c r="A178" s="35"/>
      <c r="B178" s="36"/>
      <c r="C178" s="188" t="s">
        <v>201</v>
      </c>
      <c r="D178" s="188" t="s">
        <v>142</v>
      </c>
      <c r="E178" s="189" t="s">
        <v>202</v>
      </c>
      <c r="F178" s="190" t="s">
        <v>203</v>
      </c>
      <c r="G178" s="191" t="s">
        <v>145</v>
      </c>
      <c r="H178" s="192">
        <v>4.6749999999999998</v>
      </c>
      <c r="I178" s="193"/>
      <c r="J178" s="194">
        <f>ROUND(I178*H178,2)</f>
        <v>0</v>
      </c>
      <c r="K178" s="195"/>
      <c r="L178" s="40"/>
      <c r="M178" s="196" t="s">
        <v>1</v>
      </c>
      <c r="N178" s="197" t="s">
        <v>44</v>
      </c>
      <c r="O178" s="72"/>
      <c r="P178" s="198">
        <f>O178*H178</f>
        <v>0</v>
      </c>
      <c r="Q178" s="198">
        <v>0</v>
      </c>
      <c r="R178" s="198">
        <f>Q178*H178</f>
        <v>0</v>
      </c>
      <c r="S178" s="198">
        <v>0</v>
      </c>
      <c r="T178" s="199">
        <f>S178*H178</f>
        <v>0</v>
      </c>
      <c r="U178" s="35"/>
      <c r="V178" s="35"/>
      <c r="W178" s="35"/>
      <c r="X178" s="35"/>
      <c r="Y178" s="35"/>
      <c r="Z178" s="35"/>
      <c r="AA178" s="35"/>
      <c r="AB178" s="35"/>
      <c r="AC178" s="35"/>
      <c r="AD178" s="35"/>
      <c r="AE178" s="35"/>
      <c r="AR178" s="200" t="s">
        <v>146</v>
      </c>
      <c r="AT178" s="200" t="s">
        <v>142</v>
      </c>
      <c r="AU178" s="200" t="s">
        <v>147</v>
      </c>
      <c r="AY178" s="18" t="s">
        <v>138</v>
      </c>
      <c r="BE178" s="201">
        <f>IF(N178="základní",J178,0)</f>
        <v>0</v>
      </c>
      <c r="BF178" s="201">
        <f>IF(N178="snížená",J178,0)</f>
        <v>0</v>
      </c>
      <c r="BG178" s="201">
        <f>IF(N178="zákl. přenesená",J178,0)</f>
        <v>0</v>
      </c>
      <c r="BH178" s="201">
        <f>IF(N178="sníž. přenesená",J178,0)</f>
        <v>0</v>
      </c>
      <c r="BI178" s="201">
        <f>IF(N178="nulová",J178,0)</f>
        <v>0</v>
      </c>
      <c r="BJ178" s="18" t="s">
        <v>87</v>
      </c>
      <c r="BK178" s="201">
        <f>ROUND(I178*H178,2)</f>
        <v>0</v>
      </c>
      <c r="BL178" s="18" t="s">
        <v>146</v>
      </c>
      <c r="BM178" s="200" t="s">
        <v>204</v>
      </c>
    </row>
    <row r="179" spans="1:65" s="13" customFormat="1" ht="11.25">
      <c r="B179" s="202"/>
      <c r="C179" s="203"/>
      <c r="D179" s="204" t="s">
        <v>149</v>
      </c>
      <c r="E179" s="205" t="s">
        <v>1</v>
      </c>
      <c r="F179" s="206" t="s">
        <v>205</v>
      </c>
      <c r="G179" s="203"/>
      <c r="H179" s="205" t="s">
        <v>1</v>
      </c>
      <c r="I179" s="207"/>
      <c r="J179" s="203"/>
      <c r="K179" s="203"/>
      <c r="L179" s="208"/>
      <c r="M179" s="209"/>
      <c r="N179" s="210"/>
      <c r="O179" s="210"/>
      <c r="P179" s="210"/>
      <c r="Q179" s="210"/>
      <c r="R179" s="210"/>
      <c r="S179" s="210"/>
      <c r="T179" s="211"/>
      <c r="AT179" s="212" t="s">
        <v>149</v>
      </c>
      <c r="AU179" s="212" t="s">
        <v>147</v>
      </c>
      <c r="AV179" s="13" t="s">
        <v>87</v>
      </c>
      <c r="AW179" s="13" t="s">
        <v>34</v>
      </c>
      <c r="AX179" s="13" t="s">
        <v>79</v>
      </c>
      <c r="AY179" s="212" t="s">
        <v>138</v>
      </c>
    </row>
    <row r="180" spans="1:65" s="14" customFormat="1" ht="11.25">
      <c r="B180" s="213"/>
      <c r="C180" s="214"/>
      <c r="D180" s="204" t="s">
        <v>149</v>
      </c>
      <c r="E180" s="215" t="s">
        <v>1</v>
      </c>
      <c r="F180" s="216" t="s">
        <v>206</v>
      </c>
      <c r="G180" s="214"/>
      <c r="H180" s="217">
        <v>4.6749999999999998</v>
      </c>
      <c r="I180" s="218"/>
      <c r="J180" s="214"/>
      <c r="K180" s="214"/>
      <c r="L180" s="219"/>
      <c r="M180" s="220"/>
      <c r="N180" s="221"/>
      <c r="O180" s="221"/>
      <c r="P180" s="221"/>
      <c r="Q180" s="221"/>
      <c r="R180" s="221"/>
      <c r="S180" s="221"/>
      <c r="T180" s="222"/>
      <c r="AT180" s="223" t="s">
        <v>149</v>
      </c>
      <c r="AU180" s="223" t="s">
        <v>147</v>
      </c>
      <c r="AV180" s="14" t="s">
        <v>89</v>
      </c>
      <c r="AW180" s="14" t="s">
        <v>34</v>
      </c>
      <c r="AX180" s="14" t="s">
        <v>87</v>
      </c>
      <c r="AY180" s="223" t="s">
        <v>138</v>
      </c>
    </row>
    <row r="181" spans="1:65" s="2" customFormat="1" ht="33" customHeight="1">
      <c r="A181" s="35"/>
      <c r="B181" s="36"/>
      <c r="C181" s="188" t="s">
        <v>207</v>
      </c>
      <c r="D181" s="188" t="s">
        <v>142</v>
      </c>
      <c r="E181" s="189" t="s">
        <v>208</v>
      </c>
      <c r="F181" s="190" t="s">
        <v>209</v>
      </c>
      <c r="G181" s="191" t="s">
        <v>145</v>
      </c>
      <c r="H181" s="192">
        <v>5.2549999999999999</v>
      </c>
      <c r="I181" s="193"/>
      <c r="J181" s="194">
        <f>ROUND(I181*H181,2)</f>
        <v>0</v>
      </c>
      <c r="K181" s="195"/>
      <c r="L181" s="40"/>
      <c r="M181" s="196" t="s">
        <v>1</v>
      </c>
      <c r="N181" s="197" t="s">
        <v>44</v>
      </c>
      <c r="O181" s="72"/>
      <c r="P181" s="198">
        <f>O181*H181</f>
        <v>0</v>
      </c>
      <c r="Q181" s="198">
        <v>0</v>
      </c>
      <c r="R181" s="198">
        <f>Q181*H181</f>
        <v>0</v>
      </c>
      <c r="S181" s="198">
        <v>0</v>
      </c>
      <c r="T181" s="199">
        <f>S181*H181</f>
        <v>0</v>
      </c>
      <c r="U181" s="35"/>
      <c r="V181" s="35"/>
      <c r="W181" s="35"/>
      <c r="X181" s="35"/>
      <c r="Y181" s="35"/>
      <c r="Z181" s="35"/>
      <c r="AA181" s="35"/>
      <c r="AB181" s="35"/>
      <c r="AC181" s="35"/>
      <c r="AD181" s="35"/>
      <c r="AE181" s="35"/>
      <c r="AR181" s="200" t="s">
        <v>146</v>
      </c>
      <c r="AT181" s="200" t="s">
        <v>142</v>
      </c>
      <c r="AU181" s="200" t="s">
        <v>147</v>
      </c>
      <c r="AY181" s="18" t="s">
        <v>138</v>
      </c>
      <c r="BE181" s="201">
        <f>IF(N181="základní",J181,0)</f>
        <v>0</v>
      </c>
      <c r="BF181" s="201">
        <f>IF(N181="snížená",J181,0)</f>
        <v>0</v>
      </c>
      <c r="BG181" s="201">
        <f>IF(N181="zákl. přenesená",J181,0)</f>
        <v>0</v>
      </c>
      <c r="BH181" s="201">
        <f>IF(N181="sníž. přenesená",J181,0)</f>
        <v>0</v>
      </c>
      <c r="BI181" s="201">
        <f>IF(N181="nulová",J181,0)</f>
        <v>0</v>
      </c>
      <c r="BJ181" s="18" t="s">
        <v>87</v>
      </c>
      <c r="BK181" s="201">
        <f>ROUND(I181*H181,2)</f>
        <v>0</v>
      </c>
      <c r="BL181" s="18" t="s">
        <v>146</v>
      </c>
      <c r="BM181" s="200" t="s">
        <v>210</v>
      </c>
    </row>
    <row r="182" spans="1:65" s="14" customFormat="1" ht="11.25">
      <c r="B182" s="213"/>
      <c r="C182" s="214"/>
      <c r="D182" s="204" t="s">
        <v>149</v>
      </c>
      <c r="E182" s="215" t="s">
        <v>1</v>
      </c>
      <c r="F182" s="216" t="s">
        <v>211</v>
      </c>
      <c r="G182" s="214"/>
      <c r="H182" s="217">
        <v>5.2549999999999999</v>
      </c>
      <c r="I182" s="218"/>
      <c r="J182" s="214"/>
      <c r="K182" s="214"/>
      <c r="L182" s="219"/>
      <c r="M182" s="220"/>
      <c r="N182" s="221"/>
      <c r="O182" s="221"/>
      <c r="P182" s="221"/>
      <c r="Q182" s="221"/>
      <c r="R182" s="221"/>
      <c r="S182" s="221"/>
      <c r="T182" s="222"/>
      <c r="AT182" s="223" t="s">
        <v>149</v>
      </c>
      <c r="AU182" s="223" t="s">
        <v>147</v>
      </c>
      <c r="AV182" s="14" t="s">
        <v>89</v>
      </c>
      <c r="AW182" s="14" t="s">
        <v>34</v>
      </c>
      <c r="AX182" s="14" t="s">
        <v>87</v>
      </c>
      <c r="AY182" s="223" t="s">
        <v>138</v>
      </c>
    </row>
    <row r="183" spans="1:65" s="2" customFormat="1" ht="16.5" customHeight="1">
      <c r="A183" s="35"/>
      <c r="B183" s="36"/>
      <c r="C183" s="246" t="s">
        <v>212</v>
      </c>
      <c r="D183" s="246" t="s">
        <v>213</v>
      </c>
      <c r="E183" s="247" t="s">
        <v>214</v>
      </c>
      <c r="F183" s="248" t="s">
        <v>215</v>
      </c>
      <c r="G183" s="249" t="s">
        <v>180</v>
      </c>
      <c r="H183" s="250">
        <v>11.298999999999999</v>
      </c>
      <c r="I183" s="251"/>
      <c r="J183" s="252">
        <f>ROUND(I183*H183,2)</f>
        <v>0</v>
      </c>
      <c r="K183" s="253"/>
      <c r="L183" s="254"/>
      <c r="M183" s="255" t="s">
        <v>1</v>
      </c>
      <c r="N183" s="256" t="s">
        <v>44</v>
      </c>
      <c r="O183" s="72"/>
      <c r="P183" s="198">
        <f>O183*H183</f>
        <v>0</v>
      </c>
      <c r="Q183" s="198">
        <v>1</v>
      </c>
      <c r="R183" s="198">
        <f>Q183*H183</f>
        <v>11.298999999999999</v>
      </c>
      <c r="S183" s="198">
        <v>0</v>
      </c>
      <c r="T183" s="199">
        <f>S183*H183</f>
        <v>0</v>
      </c>
      <c r="U183" s="35"/>
      <c r="V183" s="35"/>
      <c r="W183" s="35"/>
      <c r="X183" s="35"/>
      <c r="Y183" s="35"/>
      <c r="Z183" s="35"/>
      <c r="AA183" s="35"/>
      <c r="AB183" s="35"/>
      <c r="AC183" s="35"/>
      <c r="AD183" s="35"/>
      <c r="AE183" s="35"/>
      <c r="AR183" s="200" t="s">
        <v>193</v>
      </c>
      <c r="AT183" s="200" t="s">
        <v>213</v>
      </c>
      <c r="AU183" s="200" t="s">
        <v>147</v>
      </c>
      <c r="AY183" s="18" t="s">
        <v>138</v>
      </c>
      <c r="BE183" s="201">
        <f>IF(N183="základní",J183,0)</f>
        <v>0</v>
      </c>
      <c r="BF183" s="201">
        <f>IF(N183="snížená",J183,0)</f>
        <v>0</v>
      </c>
      <c r="BG183" s="201">
        <f>IF(N183="zákl. přenesená",J183,0)</f>
        <v>0</v>
      </c>
      <c r="BH183" s="201">
        <f>IF(N183="sníž. přenesená",J183,0)</f>
        <v>0</v>
      </c>
      <c r="BI183" s="201">
        <f>IF(N183="nulová",J183,0)</f>
        <v>0</v>
      </c>
      <c r="BJ183" s="18" t="s">
        <v>87</v>
      </c>
      <c r="BK183" s="201">
        <f>ROUND(I183*H183,2)</f>
        <v>0</v>
      </c>
      <c r="BL183" s="18" t="s">
        <v>146</v>
      </c>
      <c r="BM183" s="200" t="s">
        <v>216</v>
      </c>
    </row>
    <row r="184" spans="1:65" s="13" customFormat="1" ht="11.25">
      <c r="B184" s="202"/>
      <c r="C184" s="203"/>
      <c r="D184" s="204" t="s">
        <v>149</v>
      </c>
      <c r="E184" s="205" t="s">
        <v>1</v>
      </c>
      <c r="F184" s="206" t="s">
        <v>217</v>
      </c>
      <c r="G184" s="203"/>
      <c r="H184" s="205" t="s">
        <v>1</v>
      </c>
      <c r="I184" s="207"/>
      <c r="J184" s="203"/>
      <c r="K184" s="203"/>
      <c r="L184" s="208"/>
      <c r="M184" s="209"/>
      <c r="N184" s="210"/>
      <c r="O184" s="210"/>
      <c r="P184" s="210"/>
      <c r="Q184" s="210"/>
      <c r="R184" s="210"/>
      <c r="S184" s="210"/>
      <c r="T184" s="211"/>
      <c r="AT184" s="212" t="s">
        <v>149</v>
      </c>
      <c r="AU184" s="212" t="s">
        <v>147</v>
      </c>
      <c r="AV184" s="13" t="s">
        <v>87</v>
      </c>
      <c r="AW184" s="13" t="s">
        <v>34</v>
      </c>
      <c r="AX184" s="13" t="s">
        <v>79</v>
      </c>
      <c r="AY184" s="212" t="s">
        <v>138</v>
      </c>
    </row>
    <row r="185" spans="1:65" s="14" customFormat="1" ht="11.25">
      <c r="B185" s="213"/>
      <c r="C185" s="214"/>
      <c r="D185" s="204" t="s">
        <v>149</v>
      </c>
      <c r="E185" s="215" t="s">
        <v>1</v>
      </c>
      <c r="F185" s="216" t="s">
        <v>218</v>
      </c>
      <c r="G185" s="214"/>
      <c r="H185" s="217">
        <v>11.298999999999999</v>
      </c>
      <c r="I185" s="218"/>
      <c r="J185" s="214"/>
      <c r="K185" s="214"/>
      <c r="L185" s="219"/>
      <c r="M185" s="220"/>
      <c r="N185" s="221"/>
      <c r="O185" s="221"/>
      <c r="P185" s="221"/>
      <c r="Q185" s="221"/>
      <c r="R185" s="221"/>
      <c r="S185" s="221"/>
      <c r="T185" s="222"/>
      <c r="AT185" s="223" t="s">
        <v>149</v>
      </c>
      <c r="AU185" s="223" t="s">
        <v>147</v>
      </c>
      <c r="AV185" s="14" t="s">
        <v>89</v>
      </c>
      <c r="AW185" s="14" t="s">
        <v>34</v>
      </c>
      <c r="AX185" s="14" t="s">
        <v>87</v>
      </c>
      <c r="AY185" s="223" t="s">
        <v>138</v>
      </c>
    </row>
    <row r="186" spans="1:65" s="12" customFormat="1" ht="20.85" customHeight="1">
      <c r="B186" s="172"/>
      <c r="C186" s="173"/>
      <c r="D186" s="174" t="s">
        <v>78</v>
      </c>
      <c r="E186" s="186" t="s">
        <v>219</v>
      </c>
      <c r="F186" s="186" t="s">
        <v>220</v>
      </c>
      <c r="G186" s="173"/>
      <c r="H186" s="173"/>
      <c r="I186" s="176"/>
      <c r="J186" s="187">
        <f>BK186</f>
        <v>0</v>
      </c>
      <c r="K186" s="173"/>
      <c r="L186" s="178"/>
      <c r="M186" s="179"/>
      <c r="N186" s="180"/>
      <c r="O186" s="180"/>
      <c r="P186" s="181">
        <f>SUM(P187:P190)</f>
        <v>0</v>
      </c>
      <c r="Q186" s="180"/>
      <c r="R186" s="181">
        <f>SUM(R187:R190)</f>
        <v>0</v>
      </c>
      <c r="S186" s="180"/>
      <c r="T186" s="182">
        <f>SUM(T187:T190)</f>
        <v>0</v>
      </c>
      <c r="AR186" s="183" t="s">
        <v>87</v>
      </c>
      <c r="AT186" s="184" t="s">
        <v>78</v>
      </c>
      <c r="AU186" s="184" t="s">
        <v>89</v>
      </c>
      <c r="AY186" s="183" t="s">
        <v>138</v>
      </c>
      <c r="BK186" s="185">
        <f>SUM(BK187:BK190)</f>
        <v>0</v>
      </c>
    </row>
    <row r="187" spans="1:65" s="2" customFormat="1" ht="21.75" customHeight="1">
      <c r="A187" s="35"/>
      <c r="B187" s="36"/>
      <c r="C187" s="188" t="s">
        <v>221</v>
      </c>
      <c r="D187" s="188" t="s">
        <v>142</v>
      </c>
      <c r="E187" s="189" t="s">
        <v>222</v>
      </c>
      <c r="F187" s="190" t="s">
        <v>223</v>
      </c>
      <c r="G187" s="191" t="s">
        <v>145</v>
      </c>
      <c r="H187" s="192">
        <v>9.5</v>
      </c>
      <c r="I187" s="193"/>
      <c r="J187" s="194">
        <f>ROUND(I187*H187,2)</f>
        <v>0</v>
      </c>
      <c r="K187" s="195"/>
      <c r="L187" s="40"/>
      <c r="M187" s="196" t="s">
        <v>1</v>
      </c>
      <c r="N187" s="197" t="s">
        <v>44</v>
      </c>
      <c r="O187" s="72"/>
      <c r="P187" s="198">
        <f>O187*H187</f>
        <v>0</v>
      </c>
      <c r="Q187" s="198">
        <v>0</v>
      </c>
      <c r="R187" s="198">
        <f>Q187*H187</f>
        <v>0</v>
      </c>
      <c r="S187" s="198">
        <v>0</v>
      </c>
      <c r="T187" s="199">
        <f>S187*H187</f>
        <v>0</v>
      </c>
      <c r="U187" s="35"/>
      <c r="V187" s="35"/>
      <c r="W187" s="35"/>
      <c r="X187" s="35"/>
      <c r="Y187" s="35"/>
      <c r="Z187" s="35"/>
      <c r="AA187" s="35"/>
      <c r="AB187" s="35"/>
      <c r="AC187" s="35"/>
      <c r="AD187" s="35"/>
      <c r="AE187" s="35"/>
      <c r="AR187" s="200" t="s">
        <v>146</v>
      </c>
      <c r="AT187" s="200" t="s">
        <v>142</v>
      </c>
      <c r="AU187" s="200" t="s">
        <v>147</v>
      </c>
      <c r="AY187" s="18" t="s">
        <v>138</v>
      </c>
      <c r="BE187" s="201">
        <f>IF(N187="základní",J187,0)</f>
        <v>0</v>
      </c>
      <c r="BF187" s="201">
        <f>IF(N187="snížená",J187,0)</f>
        <v>0</v>
      </c>
      <c r="BG187" s="201">
        <f>IF(N187="zákl. přenesená",J187,0)</f>
        <v>0</v>
      </c>
      <c r="BH187" s="201">
        <f>IF(N187="sníž. přenesená",J187,0)</f>
        <v>0</v>
      </c>
      <c r="BI187" s="201">
        <f>IF(N187="nulová",J187,0)</f>
        <v>0</v>
      </c>
      <c r="BJ187" s="18" t="s">
        <v>87</v>
      </c>
      <c r="BK187" s="201">
        <f>ROUND(I187*H187,2)</f>
        <v>0</v>
      </c>
      <c r="BL187" s="18" t="s">
        <v>146</v>
      </c>
      <c r="BM187" s="200" t="s">
        <v>224</v>
      </c>
    </row>
    <row r="188" spans="1:65" s="13" customFormat="1" ht="11.25">
      <c r="B188" s="202"/>
      <c r="C188" s="203"/>
      <c r="D188" s="204" t="s">
        <v>149</v>
      </c>
      <c r="E188" s="205" t="s">
        <v>1</v>
      </c>
      <c r="F188" s="206" t="s">
        <v>225</v>
      </c>
      <c r="G188" s="203"/>
      <c r="H188" s="205" t="s">
        <v>1</v>
      </c>
      <c r="I188" s="207"/>
      <c r="J188" s="203"/>
      <c r="K188" s="203"/>
      <c r="L188" s="208"/>
      <c r="M188" s="209"/>
      <c r="N188" s="210"/>
      <c r="O188" s="210"/>
      <c r="P188" s="210"/>
      <c r="Q188" s="210"/>
      <c r="R188" s="210"/>
      <c r="S188" s="210"/>
      <c r="T188" s="211"/>
      <c r="AT188" s="212" t="s">
        <v>149</v>
      </c>
      <c r="AU188" s="212" t="s">
        <v>147</v>
      </c>
      <c r="AV188" s="13" t="s">
        <v>87</v>
      </c>
      <c r="AW188" s="13" t="s">
        <v>34</v>
      </c>
      <c r="AX188" s="13" t="s">
        <v>79</v>
      </c>
      <c r="AY188" s="212" t="s">
        <v>138</v>
      </c>
    </row>
    <row r="189" spans="1:65" s="13" customFormat="1" ht="11.25">
      <c r="B189" s="202"/>
      <c r="C189" s="203"/>
      <c r="D189" s="204" t="s">
        <v>149</v>
      </c>
      <c r="E189" s="205" t="s">
        <v>1</v>
      </c>
      <c r="F189" s="206" t="s">
        <v>226</v>
      </c>
      <c r="G189" s="203"/>
      <c r="H189" s="205" t="s">
        <v>1</v>
      </c>
      <c r="I189" s="207"/>
      <c r="J189" s="203"/>
      <c r="K189" s="203"/>
      <c r="L189" s="208"/>
      <c r="M189" s="209"/>
      <c r="N189" s="210"/>
      <c r="O189" s="210"/>
      <c r="P189" s="210"/>
      <c r="Q189" s="210"/>
      <c r="R189" s="210"/>
      <c r="S189" s="210"/>
      <c r="T189" s="211"/>
      <c r="AT189" s="212" t="s">
        <v>149</v>
      </c>
      <c r="AU189" s="212" t="s">
        <v>147</v>
      </c>
      <c r="AV189" s="13" t="s">
        <v>87</v>
      </c>
      <c r="AW189" s="13" t="s">
        <v>34</v>
      </c>
      <c r="AX189" s="13" t="s">
        <v>79</v>
      </c>
      <c r="AY189" s="212" t="s">
        <v>138</v>
      </c>
    </row>
    <row r="190" spans="1:65" s="14" customFormat="1" ht="11.25">
      <c r="B190" s="213"/>
      <c r="C190" s="214"/>
      <c r="D190" s="204" t="s">
        <v>149</v>
      </c>
      <c r="E190" s="215" t="s">
        <v>1</v>
      </c>
      <c r="F190" s="216" t="s">
        <v>227</v>
      </c>
      <c r="G190" s="214"/>
      <c r="H190" s="217">
        <v>9.5</v>
      </c>
      <c r="I190" s="218"/>
      <c r="J190" s="214"/>
      <c r="K190" s="214"/>
      <c r="L190" s="219"/>
      <c r="M190" s="220"/>
      <c r="N190" s="221"/>
      <c r="O190" s="221"/>
      <c r="P190" s="221"/>
      <c r="Q190" s="221"/>
      <c r="R190" s="221"/>
      <c r="S190" s="221"/>
      <c r="T190" s="222"/>
      <c r="AT190" s="223" t="s">
        <v>149</v>
      </c>
      <c r="AU190" s="223" t="s">
        <v>147</v>
      </c>
      <c r="AV190" s="14" t="s">
        <v>89</v>
      </c>
      <c r="AW190" s="14" t="s">
        <v>34</v>
      </c>
      <c r="AX190" s="14" t="s">
        <v>87</v>
      </c>
      <c r="AY190" s="223" t="s">
        <v>138</v>
      </c>
    </row>
    <row r="191" spans="1:65" s="12" customFormat="1" ht="20.85" customHeight="1">
      <c r="B191" s="172"/>
      <c r="C191" s="173"/>
      <c r="D191" s="174" t="s">
        <v>78</v>
      </c>
      <c r="E191" s="186" t="s">
        <v>228</v>
      </c>
      <c r="F191" s="186" t="s">
        <v>229</v>
      </c>
      <c r="G191" s="173"/>
      <c r="H191" s="173"/>
      <c r="I191" s="176"/>
      <c r="J191" s="187">
        <f>BK191</f>
        <v>0</v>
      </c>
      <c r="K191" s="173"/>
      <c r="L191" s="178"/>
      <c r="M191" s="179"/>
      <c r="N191" s="180"/>
      <c r="O191" s="180"/>
      <c r="P191" s="181">
        <f>SUM(P192:P212)</f>
        <v>0</v>
      </c>
      <c r="Q191" s="180"/>
      <c r="R191" s="181">
        <f>SUM(R192:R212)</f>
        <v>4.0500000000000003E-4</v>
      </c>
      <c r="S191" s="180"/>
      <c r="T191" s="182">
        <f>SUM(T192:T212)</f>
        <v>0</v>
      </c>
      <c r="AR191" s="183" t="s">
        <v>87</v>
      </c>
      <c r="AT191" s="184" t="s">
        <v>78</v>
      </c>
      <c r="AU191" s="184" t="s">
        <v>89</v>
      </c>
      <c r="AY191" s="183" t="s">
        <v>138</v>
      </c>
      <c r="BK191" s="185">
        <f>SUM(BK192:BK212)</f>
        <v>0</v>
      </c>
    </row>
    <row r="192" spans="1:65" s="2" customFormat="1" ht="33" customHeight="1">
      <c r="A192" s="35"/>
      <c r="B192" s="36"/>
      <c r="C192" s="188" t="s">
        <v>230</v>
      </c>
      <c r="D192" s="188" t="s">
        <v>142</v>
      </c>
      <c r="E192" s="189" t="s">
        <v>231</v>
      </c>
      <c r="F192" s="190" t="s">
        <v>232</v>
      </c>
      <c r="G192" s="191" t="s">
        <v>186</v>
      </c>
      <c r="H192" s="192">
        <v>27</v>
      </c>
      <c r="I192" s="193"/>
      <c r="J192" s="194">
        <f>ROUND(I192*H192,2)</f>
        <v>0</v>
      </c>
      <c r="K192" s="195"/>
      <c r="L192" s="40"/>
      <c r="M192" s="196" t="s">
        <v>1</v>
      </c>
      <c r="N192" s="197" t="s">
        <v>44</v>
      </c>
      <c r="O192" s="72"/>
      <c r="P192" s="198">
        <f>O192*H192</f>
        <v>0</v>
      </c>
      <c r="Q192" s="198">
        <v>0</v>
      </c>
      <c r="R192" s="198">
        <f>Q192*H192</f>
        <v>0</v>
      </c>
      <c r="S192" s="198">
        <v>0</v>
      </c>
      <c r="T192" s="199">
        <f>S192*H192</f>
        <v>0</v>
      </c>
      <c r="U192" s="35"/>
      <c r="V192" s="35"/>
      <c r="W192" s="35"/>
      <c r="X192" s="35"/>
      <c r="Y192" s="35"/>
      <c r="Z192" s="35"/>
      <c r="AA192" s="35"/>
      <c r="AB192" s="35"/>
      <c r="AC192" s="35"/>
      <c r="AD192" s="35"/>
      <c r="AE192" s="35"/>
      <c r="AR192" s="200" t="s">
        <v>146</v>
      </c>
      <c r="AT192" s="200" t="s">
        <v>142</v>
      </c>
      <c r="AU192" s="200" t="s">
        <v>147</v>
      </c>
      <c r="AY192" s="18" t="s">
        <v>138</v>
      </c>
      <c r="BE192" s="201">
        <f>IF(N192="základní",J192,0)</f>
        <v>0</v>
      </c>
      <c r="BF192" s="201">
        <f>IF(N192="snížená",J192,0)</f>
        <v>0</v>
      </c>
      <c r="BG192" s="201">
        <f>IF(N192="zákl. přenesená",J192,0)</f>
        <v>0</v>
      </c>
      <c r="BH192" s="201">
        <f>IF(N192="sníž. přenesená",J192,0)</f>
        <v>0</v>
      </c>
      <c r="BI192" s="201">
        <f>IF(N192="nulová",J192,0)</f>
        <v>0</v>
      </c>
      <c r="BJ192" s="18" t="s">
        <v>87</v>
      </c>
      <c r="BK192" s="201">
        <f>ROUND(I192*H192,2)</f>
        <v>0</v>
      </c>
      <c r="BL192" s="18" t="s">
        <v>146</v>
      </c>
      <c r="BM192" s="200" t="s">
        <v>233</v>
      </c>
    </row>
    <row r="193" spans="1:65" s="14" customFormat="1" ht="11.25">
      <c r="B193" s="213"/>
      <c r="C193" s="214"/>
      <c r="D193" s="204" t="s">
        <v>149</v>
      </c>
      <c r="E193" s="215" t="s">
        <v>1</v>
      </c>
      <c r="F193" s="216" t="s">
        <v>234</v>
      </c>
      <c r="G193" s="214"/>
      <c r="H193" s="217">
        <v>27</v>
      </c>
      <c r="I193" s="218"/>
      <c r="J193" s="214"/>
      <c r="K193" s="214"/>
      <c r="L193" s="219"/>
      <c r="M193" s="220"/>
      <c r="N193" s="221"/>
      <c r="O193" s="221"/>
      <c r="P193" s="221"/>
      <c r="Q193" s="221"/>
      <c r="R193" s="221"/>
      <c r="S193" s="221"/>
      <c r="T193" s="222"/>
      <c r="AT193" s="223" t="s">
        <v>149</v>
      </c>
      <c r="AU193" s="223" t="s">
        <v>147</v>
      </c>
      <c r="AV193" s="14" t="s">
        <v>89</v>
      </c>
      <c r="AW193" s="14" t="s">
        <v>34</v>
      </c>
      <c r="AX193" s="14" t="s">
        <v>87</v>
      </c>
      <c r="AY193" s="223" t="s">
        <v>138</v>
      </c>
    </row>
    <row r="194" spans="1:65" s="2" customFormat="1" ht="21.75" customHeight="1">
      <c r="A194" s="35"/>
      <c r="B194" s="36"/>
      <c r="C194" s="188" t="s">
        <v>235</v>
      </c>
      <c r="D194" s="188" t="s">
        <v>142</v>
      </c>
      <c r="E194" s="189" t="s">
        <v>236</v>
      </c>
      <c r="F194" s="190" t="s">
        <v>237</v>
      </c>
      <c r="G194" s="191" t="s">
        <v>186</v>
      </c>
      <c r="H194" s="192">
        <v>27</v>
      </c>
      <c r="I194" s="193"/>
      <c r="J194" s="194">
        <f>ROUND(I194*H194,2)</f>
        <v>0</v>
      </c>
      <c r="K194" s="195"/>
      <c r="L194" s="40"/>
      <c r="M194" s="196" t="s">
        <v>1</v>
      </c>
      <c r="N194" s="197" t="s">
        <v>44</v>
      </c>
      <c r="O194" s="72"/>
      <c r="P194" s="198">
        <f>O194*H194</f>
        <v>0</v>
      </c>
      <c r="Q194" s="198">
        <v>0</v>
      </c>
      <c r="R194" s="198">
        <f>Q194*H194</f>
        <v>0</v>
      </c>
      <c r="S194" s="198">
        <v>0</v>
      </c>
      <c r="T194" s="199">
        <f>S194*H194</f>
        <v>0</v>
      </c>
      <c r="U194" s="35"/>
      <c r="V194" s="35"/>
      <c r="W194" s="35"/>
      <c r="X194" s="35"/>
      <c r="Y194" s="35"/>
      <c r="Z194" s="35"/>
      <c r="AA194" s="35"/>
      <c r="AB194" s="35"/>
      <c r="AC194" s="35"/>
      <c r="AD194" s="35"/>
      <c r="AE194" s="35"/>
      <c r="AR194" s="200" t="s">
        <v>146</v>
      </c>
      <c r="AT194" s="200" t="s">
        <v>142</v>
      </c>
      <c r="AU194" s="200" t="s">
        <v>147</v>
      </c>
      <c r="AY194" s="18" t="s">
        <v>138</v>
      </c>
      <c r="BE194" s="201">
        <f>IF(N194="základní",J194,0)</f>
        <v>0</v>
      </c>
      <c r="BF194" s="201">
        <f>IF(N194="snížená",J194,0)</f>
        <v>0</v>
      </c>
      <c r="BG194" s="201">
        <f>IF(N194="zákl. přenesená",J194,0)</f>
        <v>0</v>
      </c>
      <c r="BH194" s="201">
        <f>IF(N194="sníž. přenesená",J194,0)</f>
        <v>0</v>
      </c>
      <c r="BI194" s="201">
        <f>IF(N194="nulová",J194,0)</f>
        <v>0</v>
      </c>
      <c r="BJ194" s="18" t="s">
        <v>87</v>
      </c>
      <c r="BK194" s="201">
        <f>ROUND(I194*H194,2)</f>
        <v>0</v>
      </c>
      <c r="BL194" s="18" t="s">
        <v>146</v>
      </c>
      <c r="BM194" s="200" t="s">
        <v>238</v>
      </c>
    </row>
    <row r="195" spans="1:65" s="14" customFormat="1" ht="22.5">
      <c r="B195" s="213"/>
      <c r="C195" s="214"/>
      <c r="D195" s="204" t="s">
        <v>149</v>
      </c>
      <c r="E195" s="215" t="s">
        <v>1</v>
      </c>
      <c r="F195" s="216" t="s">
        <v>239</v>
      </c>
      <c r="G195" s="214"/>
      <c r="H195" s="217">
        <v>27</v>
      </c>
      <c r="I195" s="218"/>
      <c r="J195" s="214"/>
      <c r="K195" s="214"/>
      <c r="L195" s="219"/>
      <c r="M195" s="220"/>
      <c r="N195" s="221"/>
      <c r="O195" s="221"/>
      <c r="P195" s="221"/>
      <c r="Q195" s="221"/>
      <c r="R195" s="221"/>
      <c r="S195" s="221"/>
      <c r="T195" s="222"/>
      <c r="AT195" s="223" t="s">
        <v>149</v>
      </c>
      <c r="AU195" s="223" t="s">
        <v>147</v>
      </c>
      <c r="AV195" s="14" t="s">
        <v>89</v>
      </c>
      <c r="AW195" s="14" t="s">
        <v>34</v>
      </c>
      <c r="AX195" s="14" t="s">
        <v>87</v>
      </c>
      <c r="AY195" s="223" t="s">
        <v>138</v>
      </c>
    </row>
    <row r="196" spans="1:65" s="2" customFormat="1" ht="21.75" customHeight="1">
      <c r="A196" s="35"/>
      <c r="B196" s="36"/>
      <c r="C196" s="188" t="s">
        <v>8</v>
      </c>
      <c r="D196" s="188" t="s">
        <v>142</v>
      </c>
      <c r="E196" s="189" t="s">
        <v>240</v>
      </c>
      <c r="F196" s="190" t="s">
        <v>241</v>
      </c>
      <c r="G196" s="191" t="s">
        <v>186</v>
      </c>
      <c r="H196" s="192">
        <v>27</v>
      </c>
      <c r="I196" s="193"/>
      <c r="J196" s="194">
        <f>ROUND(I196*H196,2)</f>
        <v>0</v>
      </c>
      <c r="K196" s="195"/>
      <c r="L196" s="40"/>
      <c r="M196" s="196" t="s">
        <v>1</v>
      </c>
      <c r="N196" s="197" t="s">
        <v>44</v>
      </c>
      <c r="O196" s="72"/>
      <c r="P196" s="198">
        <f>O196*H196</f>
        <v>0</v>
      </c>
      <c r="Q196" s="198">
        <v>0</v>
      </c>
      <c r="R196" s="198">
        <f>Q196*H196</f>
        <v>0</v>
      </c>
      <c r="S196" s="198">
        <v>0</v>
      </c>
      <c r="T196" s="199">
        <f>S196*H196</f>
        <v>0</v>
      </c>
      <c r="U196" s="35"/>
      <c r="V196" s="35"/>
      <c r="W196" s="35"/>
      <c r="X196" s="35"/>
      <c r="Y196" s="35"/>
      <c r="Z196" s="35"/>
      <c r="AA196" s="35"/>
      <c r="AB196" s="35"/>
      <c r="AC196" s="35"/>
      <c r="AD196" s="35"/>
      <c r="AE196" s="35"/>
      <c r="AR196" s="200" t="s">
        <v>146</v>
      </c>
      <c r="AT196" s="200" t="s">
        <v>142</v>
      </c>
      <c r="AU196" s="200" t="s">
        <v>147</v>
      </c>
      <c r="AY196" s="18" t="s">
        <v>138</v>
      </c>
      <c r="BE196" s="201">
        <f>IF(N196="základní",J196,0)</f>
        <v>0</v>
      </c>
      <c r="BF196" s="201">
        <f>IF(N196="snížená",J196,0)</f>
        <v>0</v>
      </c>
      <c r="BG196" s="201">
        <f>IF(N196="zákl. přenesená",J196,0)</f>
        <v>0</v>
      </c>
      <c r="BH196" s="201">
        <f>IF(N196="sníž. přenesená",J196,0)</f>
        <v>0</v>
      </c>
      <c r="BI196" s="201">
        <f>IF(N196="nulová",J196,0)</f>
        <v>0</v>
      </c>
      <c r="BJ196" s="18" t="s">
        <v>87</v>
      </c>
      <c r="BK196" s="201">
        <f>ROUND(I196*H196,2)</f>
        <v>0</v>
      </c>
      <c r="BL196" s="18" t="s">
        <v>146</v>
      </c>
      <c r="BM196" s="200" t="s">
        <v>242</v>
      </c>
    </row>
    <row r="197" spans="1:65" s="14" customFormat="1" ht="22.5">
      <c r="B197" s="213"/>
      <c r="C197" s="214"/>
      <c r="D197" s="204" t="s">
        <v>149</v>
      </c>
      <c r="E197" s="215" t="s">
        <v>1</v>
      </c>
      <c r="F197" s="216" t="s">
        <v>239</v>
      </c>
      <c r="G197" s="214"/>
      <c r="H197" s="217">
        <v>27</v>
      </c>
      <c r="I197" s="218"/>
      <c r="J197" s="214"/>
      <c r="K197" s="214"/>
      <c r="L197" s="219"/>
      <c r="M197" s="220"/>
      <c r="N197" s="221"/>
      <c r="O197" s="221"/>
      <c r="P197" s="221"/>
      <c r="Q197" s="221"/>
      <c r="R197" s="221"/>
      <c r="S197" s="221"/>
      <c r="T197" s="222"/>
      <c r="AT197" s="223" t="s">
        <v>149</v>
      </c>
      <c r="AU197" s="223" t="s">
        <v>147</v>
      </c>
      <c r="AV197" s="14" t="s">
        <v>89</v>
      </c>
      <c r="AW197" s="14" t="s">
        <v>34</v>
      </c>
      <c r="AX197" s="14" t="s">
        <v>87</v>
      </c>
      <c r="AY197" s="223" t="s">
        <v>138</v>
      </c>
    </row>
    <row r="198" spans="1:65" s="2" customFormat="1" ht="33" customHeight="1">
      <c r="A198" s="35"/>
      <c r="B198" s="36"/>
      <c r="C198" s="188" t="s">
        <v>243</v>
      </c>
      <c r="D198" s="188" t="s">
        <v>142</v>
      </c>
      <c r="E198" s="189" t="s">
        <v>244</v>
      </c>
      <c r="F198" s="190" t="s">
        <v>245</v>
      </c>
      <c r="G198" s="191" t="s">
        <v>186</v>
      </c>
      <c r="H198" s="192">
        <v>27</v>
      </c>
      <c r="I198" s="193"/>
      <c r="J198" s="194">
        <f>ROUND(I198*H198,2)</f>
        <v>0</v>
      </c>
      <c r="K198" s="195"/>
      <c r="L198" s="40"/>
      <c r="M198" s="196" t="s">
        <v>1</v>
      </c>
      <c r="N198" s="197" t="s">
        <v>44</v>
      </c>
      <c r="O198" s="72"/>
      <c r="P198" s="198">
        <f>O198*H198</f>
        <v>0</v>
      </c>
      <c r="Q198" s="198">
        <v>0</v>
      </c>
      <c r="R198" s="198">
        <f>Q198*H198</f>
        <v>0</v>
      </c>
      <c r="S198" s="198">
        <v>0</v>
      </c>
      <c r="T198" s="199">
        <f>S198*H198</f>
        <v>0</v>
      </c>
      <c r="U198" s="35"/>
      <c r="V198" s="35"/>
      <c r="W198" s="35"/>
      <c r="X198" s="35"/>
      <c r="Y198" s="35"/>
      <c r="Z198" s="35"/>
      <c r="AA198" s="35"/>
      <c r="AB198" s="35"/>
      <c r="AC198" s="35"/>
      <c r="AD198" s="35"/>
      <c r="AE198" s="35"/>
      <c r="AR198" s="200" t="s">
        <v>146</v>
      </c>
      <c r="AT198" s="200" t="s">
        <v>142</v>
      </c>
      <c r="AU198" s="200" t="s">
        <v>147</v>
      </c>
      <c r="AY198" s="18" t="s">
        <v>138</v>
      </c>
      <c r="BE198" s="201">
        <f>IF(N198="základní",J198,0)</f>
        <v>0</v>
      </c>
      <c r="BF198" s="201">
        <f>IF(N198="snížená",J198,0)</f>
        <v>0</v>
      </c>
      <c r="BG198" s="201">
        <f>IF(N198="zákl. přenesená",J198,0)</f>
        <v>0</v>
      </c>
      <c r="BH198" s="201">
        <f>IF(N198="sníž. přenesená",J198,0)</f>
        <v>0</v>
      </c>
      <c r="BI198" s="201">
        <f>IF(N198="nulová",J198,0)</f>
        <v>0</v>
      </c>
      <c r="BJ198" s="18" t="s">
        <v>87</v>
      </c>
      <c r="BK198" s="201">
        <f>ROUND(I198*H198,2)</f>
        <v>0</v>
      </c>
      <c r="BL198" s="18" t="s">
        <v>146</v>
      </c>
      <c r="BM198" s="200" t="s">
        <v>246</v>
      </c>
    </row>
    <row r="199" spans="1:65" s="13" customFormat="1" ht="11.25">
      <c r="B199" s="202"/>
      <c r="C199" s="203"/>
      <c r="D199" s="204" t="s">
        <v>149</v>
      </c>
      <c r="E199" s="205" t="s">
        <v>1</v>
      </c>
      <c r="F199" s="206" t="s">
        <v>247</v>
      </c>
      <c r="G199" s="203"/>
      <c r="H199" s="205" t="s">
        <v>1</v>
      </c>
      <c r="I199" s="207"/>
      <c r="J199" s="203"/>
      <c r="K199" s="203"/>
      <c r="L199" s="208"/>
      <c r="M199" s="209"/>
      <c r="N199" s="210"/>
      <c r="O199" s="210"/>
      <c r="P199" s="210"/>
      <c r="Q199" s="210"/>
      <c r="R199" s="210"/>
      <c r="S199" s="210"/>
      <c r="T199" s="211"/>
      <c r="AT199" s="212" t="s">
        <v>149</v>
      </c>
      <c r="AU199" s="212" t="s">
        <v>147</v>
      </c>
      <c r="AV199" s="13" t="s">
        <v>87</v>
      </c>
      <c r="AW199" s="13" t="s">
        <v>34</v>
      </c>
      <c r="AX199" s="13" t="s">
        <v>79</v>
      </c>
      <c r="AY199" s="212" t="s">
        <v>138</v>
      </c>
    </row>
    <row r="200" spans="1:65" s="14" customFormat="1" ht="22.5">
      <c r="B200" s="213"/>
      <c r="C200" s="214"/>
      <c r="D200" s="204" t="s">
        <v>149</v>
      </c>
      <c r="E200" s="215" t="s">
        <v>1</v>
      </c>
      <c r="F200" s="216" t="s">
        <v>248</v>
      </c>
      <c r="G200" s="214"/>
      <c r="H200" s="217">
        <v>27</v>
      </c>
      <c r="I200" s="218"/>
      <c r="J200" s="214"/>
      <c r="K200" s="214"/>
      <c r="L200" s="219"/>
      <c r="M200" s="220"/>
      <c r="N200" s="221"/>
      <c r="O200" s="221"/>
      <c r="P200" s="221"/>
      <c r="Q200" s="221"/>
      <c r="R200" s="221"/>
      <c r="S200" s="221"/>
      <c r="T200" s="222"/>
      <c r="AT200" s="223" t="s">
        <v>149</v>
      </c>
      <c r="AU200" s="223" t="s">
        <v>147</v>
      </c>
      <c r="AV200" s="14" t="s">
        <v>89</v>
      </c>
      <c r="AW200" s="14" t="s">
        <v>34</v>
      </c>
      <c r="AX200" s="14" t="s">
        <v>87</v>
      </c>
      <c r="AY200" s="223" t="s">
        <v>138</v>
      </c>
    </row>
    <row r="201" spans="1:65" s="2" customFormat="1" ht="21.75" customHeight="1">
      <c r="A201" s="35"/>
      <c r="B201" s="36"/>
      <c r="C201" s="188" t="s">
        <v>249</v>
      </c>
      <c r="D201" s="188" t="s">
        <v>142</v>
      </c>
      <c r="E201" s="189" t="s">
        <v>250</v>
      </c>
      <c r="F201" s="190" t="s">
        <v>251</v>
      </c>
      <c r="G201" s="191" t="s">
        <v>186</v>
      </c>
      <c r="H201" s="192">
        <v>27</v>
      </c>
      <c r="I201" s="193"/>
      <c r="J201" s="194">
        <f>ROUND(I201*H201,2)</f>
        <v>0</v>
      </c>
      <c r="K201" s="195"/>
      <c r="L201" s="40"/>
      <c r="M201" s="196" t="s">
        <v>1</v>
      </c>
      <c r="N201" s="197" t="s">
        <v>44</v>
      </c>
      <c r="O201" s="72"/>
      <c r="P201" s="198">
        <f>O201*H201</f>
        <v>0</v>
      </c>
      <c r="Q201" s="198">
        <v>0</v>
      </c>
      <c r="R201" s="198">
        <f>Q201*H201</f>
        <v>0</v>
      </c>
      <c r="S201" s="198">
        <v>0</v>
      </c>
      <c r="T201" s="199">
        <f>S201*H201</f>
        <v>0</v>
      </c>
      <c r="U201" s="35"/>
      <c r="V201" s="35"/>
      <c r="W201" s="35"/>
      <c r="X201" s="35"/>
      <c r="Y201" s="35"/>
      <c r="Z201" s="35"/>
      <c r="AA201" s="35"/>
      <c r="AB201" s="35"/>
      <c r="AC201" s="35"/>
      <c r="AD201" s="35"/>
      <c r="AE201" s="35"/>
      <c r="AR201" s="200" t="s">
        <v>146</v>
      </c>
      <c r="AT201" s="200" t="s">
        <v>142</v>
      </c>
      <c r="AU201" s="200" t="s">
        <v>147</v>
      </c>
      <c r="AY201" s="18" t="s">
        <v>138</v>
      </c>
      <c r="BE201" s="201">
        <f>IF(N201="základní",J201,0)</f>
        <v>0</v>
      </c>
      <c r="BF201" s="201">
        <f>IF(N201="snížená",J201,0)</f>
        <v>0</v>
      </c>
      <c r="BG201" s="201">
        <f>IF(N201="zákl. přenesená",J201,0)</f>
        <v>0</v>
      </c>
      <c r="BH201" s="201">
        <f>IF(N201="sníž. přenesená",J201,0)</f>
        <v>0</v>
      </c>
      <c r="BI201" s="201">
        <f>IF(N201="nulová",J201,0)</f>
        <v>0</v>
      </c>
      <c r="BJ201" s="18" t="s">
        <v>87</v>
      </c>
      <c r="BK201" s="201">
        <f>ROUND(I201*H201,2)</f>
        <v>0</v>
      </c>
      <c r="BL201" s="18" t="s">
        <v>146</v>
      </c>
      <c r="BM201" s="200" t="s">
        <v>252</v>
      </c>
    </row>
    <row r="202" spans="1:65" s="14" customFormat="1" ht="22.5">
      <c r="B202" s="213"/>
      <c r="C202" s="214"/>
      <c r="D202" s="204" t="s">
        <v>149</v>
      </c>
      <c r="E202" s="215" t="s">
        <v>1</v>
      </c>
      <c r="F202" s="216" t="s">
        <v>239</v>
      </c>
      <c r="G202" s="214"/>
      <c r="H202" s="217">
        <v>27</v>
      </c>
      <c r="I202" s="218"/>
      <c r="J202" s="214"/>
      <c r="K202" s="214"/>
      <c r="L202" s="219"/>
      <c r="M202" s="220"/>
      <c r="N202" s="221"/>
      <c r="O202" s="221"/>
      <c r="P202" s="221"/>
      <c r="Q202" s="221"/>
      <c r="R202" s="221"/>
      <c r="S202" s="221"/>
      <c r="T202" s="222"/>
      <c r="AT202" s="223" t="s">
        <v>149</v>
      </c>
      <c r="AU202" s="223" t="s">
        <v>147</v>
      </c>
      <c r="AV202" s="14" t="s">
        <v>89</v>
      </c>
      <c r="AW202" s="14" t="s">
        <v>34</v>
      </c>
      <c r="AX202" s="14" t="s">
        <v>87</v>
      </c>
      <c r="AY202" s="223" t="s">
        <v>138</v>
      </c>
    </row>
    <row r="203" spans="1:65" s="2" customFormat="1" ht="16.5" customHeight="1">
      <c r="A203" s="35"/>
      <c r="B203" s="36"/>
      <c r="C203" s="246" t="s">
        <v>253</v>
      </c>
      <c r="D203" s="246" t="s">
        <v>213</v>
      </c>
      <c r="E203" s="247" t="s">
        <v>254</v>
      </c>
      <c r="F203" s="248" t="s">
        <v>255</v>
      </c>
      <c r="G203" s="249" t="s">
        <v>256</v>
      </c>
      <c r="H203" s="250">
        <v>0.40500000000000003</v>
      </c>
      <c r="I203" s="251"/>
      <c r="J203" s="252">
        <f>ROUND(I203*H203,2)</f>
        <v>0</v>
      </c>
      <c r="K203" s="253"/>
      <c r="L203" s="254"/>
      <c r="M203" s="255" t="s">
        <v>1</v>
      </c>
      <c r="N203" s="256" t="s">
        <v>44</v>
      </c>
      <c r="O203" s="72"/>
      <c r="P203" s="198">
        <f>O203*H203</f>
        <v>0</v>
      </c>
      <c r="Q203" s="198">
        <v>1E-3</v>
      </c>
      <c r="R203" s="198">
        <f>Q203*H203</f>
        <v>4.0500000000000003E-4</v>
      </c>
      <c r="S203" s="198">
        <v>0</v>
      </c>
      <c r="T203" s="199">
        <f>S203*H203</f>
        <v>0</v>
      </c>
      <c r="U203" s="35"/>
      <c r="V203" s="35"/>
      <c r="W203" s="35"/>
      <c r="X203" s="35"/>
      <c r="Y203" s="35"/>
      <c r="Z203" s="35"/>
      <c r="AA203" s="35"/>
      <c r="AB203" s="35"/>
      <c r="AC203" s="35"/>
      <c r="AD203" s="35"/>
      <c r="AE203" s="35"/>
      <c r="AR203" s="200" t="s">
        <v>193</v>
      </c>
      <c r="AT203" s="200" t="s">
        <v>213</v>
      </c>
      <c r="AU203" s="200" t="s">
        <v>147</v>
      </c>
      <c r="AY203" s="18" t="s">
        <v>138</v>
      </c>
      <c r="BE203" s="201">
        <f>IF(N203="základní",J203,0)</f>
        <v>0</v>
      </c>
      <c r="BF203" s="201">
        <f>IF(N203="snížená",J203,0)</f>
        <v>0</v>
      </c>
      <c r="BG203" s="201">
        <f>IF(N203="zákl. přenesená",J203,0)</f>
        <v>0</v>
      </c>
      <c r="BH203" s="201">
        <f>IF(N203="sníž. přenesená",J203,0)</f>
        <v>0</v>
      </c>
      <c r="BI203" s="201">
        <f>IF(N203="nulová",J203,0)</f>
        <v>0</v>
      </c>
      <c r="BJ203" s="18" t="s">
        <v>87</v>
      </c>
      <c r="BK203" s="201">
        <f>ROUND(I203*H203,2)</f>
        <v>0</v>
      </c>
      <c r="BL203" s="18" t="s">
        <v>146</v>
      </c>
      <c r="BM203" s="200" t="s">
        <v>257</v>
      </c>
    </row>
    <row r="204" spans="1:65" s="13" customFormat="1" ht="11.25">
      <c r="B204" s="202"/>
      <c r="C204" s="203"/>
      <c r="D204" s="204" t="s">
        <v>149</v>
      </c>
      <c r="E204" s="205" t="s">
        <v>1</v>
      </c>
      <c r="F204" s="206" t="s">
        <v>258</v>
      </c>
      <c r="G204" s="203"/>
      <c r="H204" s="205" t="s">
        <v>1</v>
      </c>
      <c r="I204" s="207"/>
      <c r="J204" s="203"/>
      <c r="K204" s="203"/>
      <c r="L204" s="208"/>
      <c r="M204" s="209"/>
      <c r="N204" s="210"/>
      <c r="O204" s="210"/>
      <c r="P204" s="210"/>
      <c r="Q204" s="210"/>
      <c r="R204" s="210"/>
      <c r="S204" s="210"/>
      <c r="T204" s="211"/>
      <c r="AT204" s="212" t="s">
        <v>149</v>
      </c>
      <c r="AU204" s="212" t="s">
        <v>147</v>
      </c>
      <c r="AV204" s="13" t="s">
        <v>87</v>
      </c>
      <c r="AW204" s="13" t="s">
        <v>34</v>
      </c>
      <c r="AX204" s="13" t="s">
        <v>79</v>
      </c>
      <c r="AY204" s="212" t="s">
        <v>138</v>
      </c>
    </row>
    <row r="205" spans="1:65" s="14" customFormat="1" ht="11.25">
      <c r="B205" s="213"/>
      <c r="C205" s="214"/>
      <c r="D205" s="204" t="s">
        <v>149</v>
      </c>
      <c r="E205" s="215" t="s">
        <v>1</v>
      </c>
      <c r="F205" s="216" t="s">
        <v>259</v>
      </c>
      <c r="G205" s="214"/>
      <c r="H205" s="217">
        <v>0.40500000000000003</v>
      </c>
      <c r="I205" s="218"/>
      <c r="J205" s="214"/>
      <c r="K205" s="214"/>
      <c r="L205" s="219"/>
      <c r="M205" s="220"/>
      <c r="N205" s="221"/>
      <c r="O205" s="221"/>
      <c r="P205" s="221"/>
      <c r="Q205" s="221"/>
      <c r="R205" s="221"/>
      <c r="S205" s="221"/>
      <c r="T205" s="222"/>
      <c r="AT205" s="223" t="s">
        <v>149</v>
      </c>
      <c r="AU205" s="223" t="s">
        <v>147</v>
      </c>
      <c r="AV205" s="14" t="s">
        <v>89</v>
      </c>
      <c r="AW205" s="14" t="s">
        <v>34</v>
      </c>
      <c r="AX205" s="14" t="s">
        <v>87</v>
      </c>
      <c r="AY205" s="223" t="s">
        <v>138</v>
      </c>
    </row>
    <row r="206" spans="1:65" s="2" customFormat="1" ht="21.75" customHeight="1">
      <c r="A206" s="35"/>
      <c r="B206" s="36"/>
      <c r="C206" s="188" t="s">
        <v>260</v>
      </c>
      <c r="D206" s="188" t="s">
        <v>142</v>
      </c>
      <c r="E206" s="189" t="s">
        <v>261</v>
      </c>
      <c r="F206" s="190" t="s">
        <v>262</v>
      </c>
      <c r="G206" s="191" t="s">
        <v>186</v>
      </c>
      <c r="H206" s="192">
        <v>27</v>
      </c>
      <c r="I206" s="193"/>
      <c r="J206" s="194">
        <f>ROUND(I206*H206,2)</f>
        <v>0</v>
      </c>
      <c r="K206" s="195"/>
      <c r="L206" s="40"/>
      <c r="M206" s="196" t="s">
        <v>1</v>
      </c>
      <c r="N206" s="197" t="s">
        <v>44</v>
      </c>
      <c r="O206" s="72"/>
      <c r="P206" s="198">
        <f>O206*H206</f>
        <v>0</v>
      </c>
      <c r="Q206" s="198">
        <v>0</v>
      </c>
      <c r="R206" s="198">
        <f>Q206*H206</f>
        <v>0</v>
      </c>
      <c r="S206" s="198">
        <v>0</v>
      </c>
      <c r="T206" s="199">
        <f>S206*H206</f>
        <v>0</v>
      </c>
      <c r="U206" s="35"/>
      <c r="V206" s="35"/>
      <c r="W206" s="35"/>
      <c r="X206" s="35"/>
      <c r="Y206" s="35"/>
      <c r="Z206" s="35"/>
      <c r="AA206" s="35"/>
      <c r="AB206" s="35"/>
      <c r="AC206" s="35"/>
      <c r="AD206" s="35"/>
      <c r="AE206" s="35"/>
      <c r="AR206" s="200" t="s">
        <v>146</v>
      </c>
      <c r="AT206" s="200" t="s">
        <v>142</v>
      </c>
      <c r="AU206" s="200" t="s">
        <v>147</v>
      </c>
      <c r="AY206" s="18" t="s">
        <v>138</v>
      </c>
      <c r="BE206" s="201">
        <f>IF(N206="základní",J206,0)</f>
        <v>0</v>
      </c>
      <c r="BF206" s="201">
        <f>IF(N206="snížená",J206,0)</f>
        <v>0</v>
      </c>
      <c r="BG206" s="201">
        <f>IF(N206="zákl. přenesená",J206,0)</f>
        <v>0</v>
      </c>
      <c r="BH206" s="201">
        <f>IF(N206="sníž. přenesená",J206,0)</f>
        <v>0</v>
      </c>
      <c r="BI206" s="201">
        <f>IF(N206="nulová",J206,0)</f>
        <v>0</v>
      </c>
      <c r="BJ206" s="18" t="s">
        <v>87</v>
      </c>
      <c r="BK206" s="201">
        <f>ROUND(I206*H206,2)</f>
        <v>0</v>
      </c>
      <c r="BL206" s="18" t="s">
        <v>146</v>
      </c>
      <c r="BM206" s="200" t="s">
        <v>263</v>
      </c>
    </row>
    <row r="207" spans="1:65" s="14" customFormat="1" ht="22.5">
      <c r="B207" s="213"/>
      <c r="C207" s="214"/>
      <c r="D207" s="204" t="s">
        <v>149</v>
      </c>
      <c r="E207" s="215" t="s">
        <v>1</v>
      </c>
      <c r="F207" s="216" t="s">
        <v>248</v>
      </c>
      <c r="G207" s="214"/>
      <c r="H207" s="217">
        <v>27</v>
      </c>
      <c r="I207" s="218"/>
      <c r="J207" s="214"/>
      <c r="K207" s="214"/>
      <c r="L207" s="219"/>
      <c r="M207" s="220"/>
      <c r="N207" s="221"/>
      <c r="O207" s="221"/>
      <c r="P207" s="221"/>
      <c r="Q207" s="221"/>
      <c r="R207" s="221"/>
      <c r="S207" s="221"/>
      <c r="T207" s="222"/>
      <c r="AT207" s="223" t="s">
        <v>149</v>
      </c>
      <c r="AU207" s="223" t="s">
        <v>147</v>
      </c>
      <c r="AV207" s="14" t="s">
        <v>89</v>
      </c>
      <c r="AW207" s="14" t="s">
        <v>34</v>
      </c>
      <c r="AX207" s="14" t="s">
        <v>87</v>
      </c>
      <c r="AY207" s="223" t="s">
        <v>138</v>
      </c>
    </row>
    <row r="208" spans="1:65" s="2" customFormat="1" ht="33" customHeight="1">
      <c r="A208" s="35"/>
      <c r="B208" s="36"/>
      <c r="C208" s="188" t="s">
        <v>264</v>
      </c>
      <c r="D208" s="188" t="s">
        <v>142</v>
      </c>
      <c r="E208" s="189" t="s">
        <v>265</v>
      </c>
      <c r="F208" s="190" t="s">
        <v>266</v>
      </c>
      <c r="G208" s="191" t="s">
        <v>186</v>
      </c>
      <c r="H208" s="192">
        <v>27</v>
      </c>
      <c r="I208" s="193"/>
      <c r="J208" s="194">
        <f>ROUND(I208*H208,2)</f>
        <v>0</v>
      </c>
      <c r="K208" s="195"/>
      <c r="L208" s="40"/>
      <c r="M208" s="196" t="s">
        <v>1</v>
      </c>
      <c r="N208" s="197" t="s">
        <v>44</v>
      </c>
      <c r="O208" s="72"/>
      <c r="P208" s="198">
        <f>O208*H208</f>
        <v>0</v>
      </c>
      <c r="Q208" s="198">
        <v>0</v>
      </c>
      <c r="R208" s="198">
        <f>Q208*H208</f>
        <v>0</v>
      </c>
      <c r="S208" s="198">
        <v>0</v>
      </c>
      <c r="T208" s="199">
        <f>S208*H208</f>
        <v>0</v>
      </c>
      <c r="U208" s="35"/>
      <c r="V208" s="35"/>
      <c r="W208" s="35"/>
      <c r="X208" s="35"/>
      <c r="Y208" s="35"/>
      <c r="Z208" s="35"/>
      <c r="AA208" s="35"/>
      <c r="AB208" s="35"/>
      <c r="AC208" s="35"/>
      <c r="AD208" s="35"/>
      <c r="AE208" s="35"/>
      <c r="AR208" s="200" t="s">
        <v>146</v>
      </c>
      <c r="AT208" s="200" t="s">
        <v>142</v>
      </c>
      <c r="AU208" s="200" t="s">
        <v>147</v>
      </c>
      <c r="AY208" s="18" t="s">
        <v>138</v>
      </c>
      <c r="BE208" s="201">
        <f>IF(N208="základní",J208,0)</f>
        <v>0</v>
      </c>
      <c r="BF208" s="201">
        <f>IF(N208="snížená",J208,0)</f>
        <v>0</v>
      </c>
      <c r="BG208" s="201">
        <f>IF(N208="zákl. přenesená",J208,0)</f>
        <v>0</v>
      </c>
      <c r="BH208" s="201">
        <f>IF(N208="sníž. přenesená",J208,0)</f>
        <v>0</v>
      </c>
      <c r="BI208" s="201">
        <f>IF(N208="nulová",J208,0)</f>
        <v>0</v>
      </c>
      <c r="BJ208" s="18" t="s">
        <v>87</v>
      </c>
      <c r="BK208" s="201">
        <f>ROUND(I208*H208,2)</f>
        <v>0</v>
      </c>
      <c r="BL208" s="18" t="s">
        <v>146</v>
      </c>
      <c r="BM208" s="200" t="s">
        <v>267</v>
      </c>
    </row>
    <row r="209" spans="1:65" s="14" customFormat="1" ht="22.5">
      <c r="B209" s="213"/>
      <c r="C209" s="214"/>
      <c r="D209" s="204" t="s">
        <v>149</v>
      </c>
      <c r="E209" s="215" t="s">
        <v>1</v>
      </c>
      <c r="F209" s="216" t="s">
        <v>248</v>
      </c>
      <c r="G209" s="214"/>
      <c r="H209" s="217">
        <v>27</v>
      </c>
      <c r="I209" s="218"/>
      <c r="J209" s="214"/>
      <c r="K209" s="214"/>
      <c r="L209" s="219"/>
      <c r="M209" s="220"/>
      <c r="N209" s="221"/>
      <c r="O209" s="221"/>
      <c r="P209" s="221"/>
      <c r="Q209" s="221"/>
      <c r="R209" s="221"/>
      <c r="S209" s="221"/>
      <c r="T209" s="222"/>
      <c r="AT209" s="223" t="s">
        <v>149</v>
      </c>
      <c r="AU209" s="223" t="s">
        <v>147</v>
      </c>
      <c r="AV209" s="14" t="s">
        <v>89</v>
      </c>
      <c r="AW209" s="14" t="s">
        <v>34</v>
      </c>
      <c r="AX209" s="14" t="s">
        <v>87</v>
      </c>
      <c r="AY209" s="223" t="s">
        <v>138</v>
      </c>
    </row>
    <row r="210" spans="1:65" s="2" customFormat="1" ht="21.75" customHeight="1">
      <c r="A210" s="35"/>
      <c r="B210" s="36"/>
      <c r="C210" s="188" t="s">
        <v>7</v>
      </c>
      <c r="D210" s="188" t="s">
        <v>142</v>
      </c>
      <c r="E210" s="189" t="s">
        <v>268</v>
      </c>
      <c r="F210" s="190" t="s">
        <v>269</v>
      </c>
      <c r="G210" s="191" t="s">
        <v>180</v>
      </c>
      <c r="H210" s="192">
        <v>1E-3</v>
      </c>
      <c r="I210" s="193"/>
      <c r="J210" s="194">
        <f>ROUND(I210*H210,2)</f>
        <v>0</v>
      </c>
      <c r="K210" s="195"/>
      <c r="L210" s="40"/>
      <c r="M210" s="196" t="s">
        <v>1</v>
      </c>
      <c r="N210" s="197" t="s">
        <v>44</v>
      </c>
      <c r="O210" s="72"/>
      <c r="P210" s="198">
        <f>O210*H210</f>
        <v>0</v>
      </c>
      <c r="Q210" s="198">
        <v>0</v>
      </c>
      <c r="R210" s="198">
        <f>Q210*H210</f>
        <v>0</v>
      </c>
      <c r="S210" s="198">
        <v>0</v>
      </c>
      <c r="T210" s="199">
        <f>S210*H210</f>
        <v>0</v>
      </c>
      <c r="U210" s="35"/>
      <c r="V210" s="35"/>
      <c r="W210" s="35"/>
      <c r="X210" s="35"/>
      <c r="Y210" s="35"/>
      <c r="Z210" s="35"/>
      <c r="AA210" s="35"/>
      <c r="AB210" s="35"/>
      <c r="AC210" s="35"/>
      <c r="AD210" s="35"/>
      <c r="AE210" s="35"/>
      <c r="AR210" s="200" t="s">
        <v>146</v>
      </c>
      <c r="AT210" s="200" t="s">
        <v>142</v>
      </c>
      <c r="AU210" s="200" t="s">
        <v>147</v>
      </c>
      <c r="AY210" s="18" t="s">
        <v>138</v>
      </c>
      <c r="BE210" s="201">
        <f>IF(N210="základní",J210,0)</f>
        <v>0</v>
      </c>
      <c r="BF210" s="201">
        <f>IF(N210="snížená",J210,0)</f>
        <v>0</v>
      </c>
      <c r="BG210" s="201">
        <f>IF(N210="zákl. přenesená",J210,0)</f>
        <v>0</v>
      </c>
      <c r="BH210" s="201">
        <f>IF(N210="sníž. přenesená",J210,0)</f>
        <v>0</v>
      </c>
      <c r="BI210" s="201">
        <f>IF(N210="nulová",J210,0)</f>
        <v>0</v>
      </c>
      <c r="BJ210" s="18" t="s">
        <v>87</v>
      </c>
      <c r="BK210" s="201">
        <f>ROUND(I210*H210,2)</f>
        <v>0</v>
      </c>
      <c r="BL210" s="18" t="s">
        <v>146</v>
      </c>
      <c r="BM210" s="200" t="s">
        <v>270</v>
      </c>
    </row>
    <row r="211" spans="1:65" s="13" customFormat="1" ht="11.25">
      <c r="B211" s="202"/>
      <c r="C211" s="203"/>
      <c r="D211" s="204" t="s">
        <v>149</v>
      </c>
      <c r="E211" s="205" t="s">
        <v>1</v>
      </c>
      <c r="F211" s="206" t="s">
        <v>271</v>
      </c>
      <c r="G211" s="203"/>
      <c r="H211" s="205" t="s">
        <v>1</v>
      </c>
      <c r="I211" s="207"/>
      <c r="J211" s="203"/>
      <c r="K211" s="203"/>
      <c r="L211" s="208"/>
      <c r="M211" s="209"/>
      <c r="N211" s="210"/>
      <c r="O211" s="210"/>
      <c r="P211" s="210"/>
      <c r="Q211" s="210"/>
      <c r="R211" s="210"/>
      <c r="S211" s="210"/>
      <c r="T211" s="211"/>
      <c r="AT211" s="212" t="s">
        <v>149</v>
      </c>
      <c r="AU211" s="212" t="s">
        <v>147</v>
      </c>
      <c r="AV211" s="13" t="s">
        <v>87</v>
      </c>
      <c r="AW211" s="13" t="s">
        <v>34</v>
      </c>
      <c r="AX211" s="13" t="s">
        <v>79</v>
      </c>
      <c r="AY211" s="212" t="s">
        <v>138</v>
      </c>
    </row>
    <row r="212" spans="1:65" s="14" customFormat="1" ht="11.25">
      <c r="B212" s="213"/>
      <c r="C212" s="214"/>
      <c r="D212" s="204" t="s">
        <v>149</v>
      </c>
      <c r="E212" s="215" t="s">
        <v>1</v>
      </c>
      <c r="F212" s="216" t="s">
        <v>272</v>
      </c>
      <c r="G212" s="214"/>
      <c r="H212" s="217">
        <v>1E-3</v>
      </c>
      <c r="I212" s="218"/>
      <c r="J212" s="214"/>
      <c r="K212" s="214"/>
      <c r="L212" s="219"/>
      <c r="M212" s="220"/>
      <c r="N212" s="221"/>
      <c r="O212" s="221"/>
      <c r="P212" s="221"/>
      <c r="Q212" s="221"/>
      <c r="R212" s="221"/>
      <c r="S212" s="221"/>
      <c r="T212" s="222"/>
      <c r="AT212" s="223" t="s">
        <v>149</v>
      </c>
      <c r="AU212" s="223" t="s">
        <v>147</v>
      </c>
      <c r="AV212" s="14" t="s">
        <v>89</v>
      </c>
      <c r="AW212" s="14" t="s">
        <v>34</v>
      </c>
      <c r="AX212" s="14" t="s">
        <v>87</v>
      </c>
      <c r="AY212" s="223" t="s">
        <v>138</v>
      </c>
    </row>
    <row r="213" spans="1:65" s="12" customFormat="1" ht="22.9" customHeight="1">
      <c r="B213" s="172"/>
      <c r="C213" s="173"/>
      <c r="D213" s="174" t="s">
        <v>78</v>
      </c>
      <c r="E213" s="186" t="s">
        <v>89</v>
      </c>
      <c r="F213" s="186" t="s">
        <v>273</v>
      </c>
      <c r="G213" s="173"/>
      <c r="H213" s="173"/>
      <c r="I213" s="176"/>
      <c r="J213" s="187">
        <f>BK213</f>
        <v>0</v>
      </c>
      <c r="K213" s="173"/>
      <c r="L213" s="178"/>
      <c r="M213" s="179"/>
      <c r="N213" s="180"/>
      <c r="O213" s="180"/>
      <c r="P213" s="181">
        <f>P214</f>
        <v>0</v>
      </c>
      <c r="Q213" s="180"/>
      <c r="R213" s="181">
        <f>R214</f>
        <v>0.67753260000000004</v>
      </c>
      <c r="S213" s="180"/>
      <c r="T213" s="182">
        <f>T214</f>
        <v>0</v>
      </c>
      <c r="AR213" s="183" t="s">
        <v>87</v>
      </c>
      <c r="AT213" s="184" t="s">
        <v>78</v>
      </c>
      <c r="AU213" s="184" t="s">
        <v>87</v>
      </c>
      <c r="AY213" s="183" t="s">
        <v>138</v>
      </c>
      <c r="BK213" s="185">
        <f>BK214</f>
        <v>0</v>
      </c>
    </row>
    <row r="214" spans="1:65" s="12" customFormat="1" ht="20.85" customHeight="1">
      <c r="B214" s="172"/>
      <c r="C214" s="173"/>
      <c r="D214" s="174" t="s">
        <v>78</v>
      </c>
      <c r="E214" s="186" t="s">
        <v>274</v>
      </c>
      <c r="F214" s="186" t="s">
        <v>275</v>
      </c>
      <c r="G214" s="173"/>
      <c r="H214" s="173"/>
      <c r="I214" s="176"/>
      <c r="J214" s="187">
        <f>BK214</f>
        <v>0</v>
      </c>
      <c r="K214" s="173"/>
      <c r="L214" s="178"/>
      <c r="M214" s="179"/>
      <c r="N214" s="180"/>
      <c r="O214" s="180"/>
      <c r="P214" s="181">
        <f>SUM(P215:P219)</f>
        <v>0</v>
      </c>
      <c r="Q214" s="180"/>
      <c r="R214" s="181">
        <f>SUM(R215:R219)</f>
        <v>0.67753260000000004</v>
      </c>
      <c r="S214" s="180"/>
      <c r="T214" s="182">
        <f>SUM(T215:T219)</f>
        <v>0</v>
      </c>
      <c r="AR214" s="183" t="s">
        <v>87</v>
      </c>
      <c r="AT214" s="184" t="s">
        <v>78</v>
      </c>
      <c r="AU214" s="184" t="s">
        <v>89</v>
      </c>
      <c r="AY214" s="183" t="s">
        <v>138</v>
      </c>
      <c r="BK214" s="185">
        <f>SUM(BK215:BK219)</f>
        <v>0</v>
      </c>
    </row>
    <row r="215" spans="1:65" s="2" customFormat="1" ht="21.75" customHeight="1">
      <c r="A215" s="35"/>
      <c r="B215" s="36"/>
      <c r="C215" s="188" t="s">
        <v>276</v>
      </c>
      <c r="D215" s="188" t="s">
        <v>142</v>
      </c>
      <c r="E215" s="189" t="s">
        <v>277</v>
      </c>
      <c r="F215" s="190" t="s">
        <v>278</v>
      </c>
      <c r="G215" s="191" t="s">
        <v>279</v>
      </c>
      <c r="H215" s="192">
        <v>3</v>
      </c>
      <c r="I215" s="193"/>
      <c r="J215" s="194">
        <f>ROUND(I215*H215,2)</f>
        <v>0</v>
      </c>
      <c r="K215" s="195"/>
      <c r="L215" s="40"/>
      <c r="M215" s="196" t="s">
        <v>1</v>
      </c>
      <c r="N215" s="197" t="s">
        <v>44</v>
      </c>
      <c r="O215" s="72"/>
      <c r="P215" s="198">
        <f>O215*H215</f>
        <v>0</v>
      </c>
      <c r="Q215" s="198">
        <v>0.22563</v>
      </c>
      <c r="R215" s="198">
        <f>Q215*H215</f>
        <v>0.67688999999999999</v>
      </c>
      <c r="S215" s="198">
        <v>0</v>
      </c>
      <c r="T215" s="199">
        <f>S215*H215</f>
        <v>0</v>
      </c>
      <c r="U215" s="35"/>
      <c r="V215" s="35"/>
      <c r="W215" s="35"/>
      <c r="X215" s="35"/>
      <c r="Y215" s="35"/>
      <c r="Z215" s="35"/>
      <c r="AA215" s="35"/>
      <c r="AB215" s="35"/>
      <c r="AC215" s="35"/>
      <c r="AD215" s="35"/>
      <c r="AE215" s="35"/>
      <c r="AR215" s="200" t="s">
        <v>146</v>
      </c>
      <c r="AT215" s="200" t="s">
        <v>142</v>
      </c>
      <c r="AU215" s="200" t="s">
        <v>147</v>
      </c>
      <c r="AY215" s="18" t="s">
        <v>138</v>
      </c>
      <c r="BE215" s="201">
        <f>IF(N215="základní",J215,0)</f>
        <v>0</v>
      </c>
      <c r="BF215" s="201">
        <f>IF(N215="snížená",J215,0)</f>
        <v>0</v>
      </c>
      <c r="BG215" s="201">
        <f>IF(N215="zákl. přenesená",J215,0)</f>
        <v>0</v>
      </c>
      <c r="BH215" s="201">
        <f>IF(N215="sníž. přenesená",J215,0)</f>
        <v>0</v>
      </c>
      <c r="BI215" s="201">
        <f>IF(N215="nulová",J215,0)</f>
        <v>0</v>
      </c>
      <c r="BJ215" s="18" t="s">
        <v>87</v>
      </c>
      <c r="BK215" s="201">
        <f>ROUND(I215*H215,2)</f>
        <v>0</v>
      </c>
      <c r="BL215" s="18" t="s">
        <v>146</v>
      </c>
      <c r="BM215" s="200" t="s">
        <v>280</v>
      </c>
    </row>
    <row r="216" spans="1:65" s="14" customFormat="1" ht="11.25">
      <c r="B216" s="213"/>
      <c r="C216" s="214"/>
      <c r="D216" s="204" t="s">
        <v>149</v>
      </c>
      <c r="E216" s="215" t="s">
        <v>1</v>
      </c>
      <c r="F216" s="216" t="s">
        <v>281</v>
      </c>
      <c r="G216" s="214"/>
      <c r="H216" s="217">
        <v>3</v>
      </c>
      <c r="I216" s="218"/>
      <c r="J216" s="214"/>
      <c r="K216" s="214"/>
      <c r="L216" s="219"/>
      <c r="M216" s="220"/>
      <c r="N216" s="221"/>
      <c r="O216" s="221"/>
      <c r="P216" s="221"/>
      <c r="Q216" s="221"/>
      <c r="R216" s="221"/>
      <c r="S216" s="221"/>
      <c r="T216" s="222"/>
      <c r="AT216" s="223" t="s">
        <v>149</v>
      </c>
      <c r="AU216" s="223" t="s">
        <v>147</v>
      </c>
      <c r="AV216" s="14" t="s">
        <v>89</v>
      </c>
      <c r="AW216" s="14" t="s">
        <v>34</v>
      </c>
      <c r="AX216" s="14" t="s">
        <v>87</v>
      </c>
      <c r="AY216" s="223" t="s">
        <v>138</v>
      </c>
    </row>
    <row r="217" spans="1:65" s="2" customFormat="1" ht="16.5" customHeight="1">
      <c r="A217" s="35"/>
      <c r="B217" s="36"/>
      <c r="C217" s="246" t="s">
        <v>282</v>
      </c>
      <c r="D217" s="246" t="s">
        <v>213</v>
      </c>
      <c r="E217" s="247" t="s">
        <v>283</v>
      </c>
      <c r="F217" s="248" t="s">
        <v>284</v>
      </c>
      <c r="G217" s="249" t="s">
        <v>279</v>
      </c>
      <c r="H217" s="250">
        <v>3.06</v>
      </c>
      <c r="I217" s="251"/>
      <c r="J217" s="252">
        <f>ROUND(I217*H217,2)</f>
        <v>0</v>
      </c>
      <c r="K217" s="253"/>
      <c r="L217" s="254"/>
      <c r="M217" s="255" t="s">
        <v>1</v>
      </c>
      <c r="N217" s="256" t="s">
        <v>44</v>
      </c>
      <c r="O217" s="72"/>
      <c r="P217" s="198">
        <f>O217*H217</f>
        <v>0</v>
      </c>
      <c r="Q217" s="198">
        <v>2.1000000000000001E-4</v>
      </c>
      <c r="R217" s="198">
        <f>Q217*H217</f>
        <v>6.4260000000000001E-4</v>
      </c>
      <c r="S217" s="198">
        <v>0</v>
      </c>
      <c r="T217" s="199">
        <f>S217*H217</f>
        <v>0</v>
      </c>
      <c r="U217" s="35"/>
      <c r="V217" s="35"/>
      <c r="W217" s="35"/>
      <c r="X217" s="35"/>
      <c r="Y217" s="35"/>
      <c r="Z217" s="35"/>
      <c r="AA217" s="35"/>
      <c r="AB217" s="35"/>
      <c r="AC217" s="35"/>
      <c r="AD217" s="35"/>
      <c r="AE217" s="35"/>
      <c r="AR217" s="200" t="s">
        <v>193</v>
      </c>
      <c r="AT217" s="200" t="s">
        <v>213</v>
      </c>
      <c r="AU217" s="200" t="s">
        <v>147</v>
      </c>
      <c r="AY217" s="18" t="s">
        <v>138</v>
      </c>
      <c r="BE217" s="201">
        <f>IF(N217="základní",J217,0)</f>
        <v>0</v>
      </c>
      <c r="BF217" s="201">
        <f>IF(N217="snížená",J217,0)</f>
        <v>0</v>
      </c>
      <c r="BG217" s="201">
        <f>IF(N217="zákl. přenesená",J217,0)</f>
        <v>0</v>
      </c>
      <c r="BH217" s="201">
        <f>IF(N217="sníž. přenesená",J217,0)</f>
        <v>0</v>
      </c>
      <c r="BI217" s="201">
        <f>IF(N217="nulová",J217,0)</f>
        <v>0</v>
      </c>
      <c r="BJ217" s="18" t="s">
        <v>87</v>
      </c>
      <c r="BK217" s="201">
        <f>ROUND(I217*H217,2)</f>
        <v>0</v>
      </c>
      <c r="BL217" s="18" t="s">
        <v>146</v>
      </c>
      <c r="BM217" s="200" t="s">
        <v>285</v>
      </c>
    </row>
    <row r="218" spans="1:65" s="13" customFormat="1" ht="11.25">
      <c r="B218" s="202"/>
      <c r="C218" s="203"/>
      <c r="D218" s="204" t="s">
        <v>149</v>
      </c>
      <c r="E218" s="205" t="s">
        <v>1</v>
      </c>
      <c r="F218" s="206" t="s">
        <v>286</v>
      </c>
      <c r="G218" s="203"/>
      <c r="H218" s="205" t="s">
        <v>1</v>
      </c>
      <c r="I218" s="207"/>
      <c r="J218" s="203"/>
      <c r="K218" s="203"/>
      <c r="L218" s="208"/>
      <c r="M218" s="209"/>
      <c r="N218" s="210"/>
      <c r="O218" s="210"/>
      <c r="P218" s="210"/>
      <c r="Q218" s="210"/>
      <c r="R218" s="210"/>
      <c r="S218" s="210"/>
      <c r="T218" s="211"/>
      <c r="AT218" s="212" t="s">
        <v>149</v>
      </c>
      <c r="AU218" s="212" t="s">
        <v>147</v>
      </c>
      <c r="AV218" s="13" t="s">
        <v>87</v>
      </c>
      <c r="AW218" s="13" t="s">
        <v>34</v>
      </c>
      <c r="AX218" s="13" t="s">
        <v>79</v>
      </c>
      <c r="AY218" s="212" t="s">
        <v>138</v>
      </c>
    </row>
    <row r="219" spans="1:65" s="14" customFormat="1" ht="11.25">
      <c r="B219" s="213"/>
      <c r="C219" s="214"/>
      <c r="D219" s="204" t="s">
        <v>149</v>
      </c>
      <c r="E219" s="215" t="s">
        <v>1</v>
      </c>
      <c r="F219" s="216" t="s">
        <v>287</v>
      </c>
      <c r="G219" s="214"/>
      <c r="H219" s="217">
        <v>3.06</v>
      </c>
      <c r="I219" s="218"/>
      <c r="J219" s="214"/>
      <c r="K219" s="214"/>
      <c r="L219" s="219"/>
      <c r="M219" s="220"/>
      <c r="N219" s="221"/>
      <c r="O219" s="221"/>
      <c r="P219" s="221"/>
      <c r="Q219" s="221"/>
      <c r="R219" s="221"/>
      <c r="S219" s="221"/>
      <c r="T219" s="222"/>
      <c r="AT219" s="223" t="s">
        <v>149</v>
      </c>
      <c r="AU219" s="223" t="s">
        <v>147</v>
      </c>
      <c r="AV219" s="14" t="s">
        <v>89</v>
      </c>
      <c r="AW219" s="14" t="s">
        <v>34</v>
      </c>
      <c r="AX219" s="14" t="s">
        <v>87</v>
      </c>
      <c r="AY219" s="223" t="s">
        <v>138</v>
      </c>
    </row>
    <row r="220" spans="1:65" s="12" customFormat="1" ht="22.9" customHeight="1">
      <c r="B220" s="172"/>
      <c r="C220" s="173"/>
      <c r="D220" s="174" t="s">
        <v>78</v>
      </c>
      <c r="E220" s="186" t="s">
        <v>171</v>
      </c>
      <c r="F220" s="186" t="s">
        <v>288</v>
      </c>
      <c r="G220" s="173"/>
      <c r="H220" s="173"/>
      <c r="I220" s="176"/>
      <c r="J220" s="187">
        <f>BK220</f>
        <v>0</v>
      </c>
      <c r="K220" s="173"/>
      <c r="L220" s="178"/>
      <c r="M220" s="179"/>
      <c r="N220" s="180"/>
      <c r="O220" s="180"/>
      <c r="P220" s="181">
        <f>P221+P235</f>
        <v>0</v>
      </c>
      <c r="Q220" s="180"/>
      <c r="R220" s="181">
        <f>R221+R235</f>
        <v>316.66654999999997</v>
      </c>
      <c r="S220" s="180"/>
      <c r="T220" s="182">
        <f>T221+T235</f>
        <v>0</v>
      </c>
      <c r="AR220" s="183" t="s">
        <v>87</v>
      </c>
      <c r="AT220" s="184" t="s">
        <v>78</v>
      </c>
      <c r="AU220" s="184" t="s">
        <v>87</v>
      </c>
      <c r="AY220" s="183" t="s">
        <v>138</v>
      </c>
      <c r="BK220" s="185">
        <f>BK221+BK235</f>
        <v>0</v>
      </c>
    </row>
    <row r="221" spans="1:65" s="12" customFormat="1" ht="20.85" customHeight="1">
      <c r="B221" s="172"/>
      <c r="C221" s="173"/>
      <c r="D221" s="174" t="s">
        <v>78</v>
      </c>
      <c r="E221" s="186" t="s">
        <v>289</v>
      </c>
      <c r="F221" s="186" t="s">
        <v>290</v>
      </c>
      <c r="G221" s="173"/>
      <c r="H221" s="173"/>
      <c r="I221" s="176"/>
      <c r="J221" s="187">
        <f>BK221</f>
        <v>0</v>
      </c>
      <c r="K221" s="173"/>
      <c r="L221" s="178"/>
      <c r="M221" s="179"/>
      <c r="N221" s="180"/>
      <c r="O221" s="180"/>
      <c r="P221" s="181">
        <f>SUM(P222:P234)</f>
        <v>0</v>
      </c>
      <c r="Q221" s="180"/>
      <c r="R221" s="181">
        <f>SUM(R222:R234)</f>
        <v>316.48284999999998</v>
      </c>
      <c r="S221" s="180"/>
      <c r="T221" s="182">
        <f>SUM(T222:T234)</f>
        <v>0</v>
      </c>
      <c r="AR221" s="183" t="s">
        <v>87</v>
      </c>
      <c r="AT221" s="184" t="s">
        <v>78</v>
      </c>
      <c r="AU221" s="184" t="s">
        <v>89</v>
      </c>
      <c r="AY221" s="183" t="s">
        <v>138</v>
      </c>
      <c r="BK221" s="185">
        <f>SUM(BK222:BK234)</f>
        <v>0</v>
      </c>
    </row>
    <row r="222" spans="1:65" s="2" customFormat="1" ht="16.5" customHeight="1">
      <c r="A222" s="35"/>
      <c r="B222" s="36"/>
      <c r="C222" s="188" t="s">
        <v>291</v>
      </c>
      <c r="D222" s="188" t="s">
        <v>142</v>
      </c>
      <c r="E222" s="189" t="s">
        <v>292</v>
      </c>
      <c r="F222" s="190" t="s">
        <v>293</v>
      </c>
      <c r="G222" s="191" t="s">
        <v>186</v>
      </c>
      <c r="H222" s="192">
        <v>352.98</v>
      </c>
      <c r="I222" s="193"/>
      <c r="J222" s="194">
        <f>ROUND(I222*H222,2)</f>
        <v>0</v>
      </c>
      <c r="K222" s="195"/>
      <c r="L222" s="40"/>
      <c r="M222" s="196" t="s">
        <v>1</v>
      </c>
      <c r="N222" s="197" t="s">
        <v>44</v>
      </c>
      <c r="O222" s="72"/>
      <c r="P222" s="198">
        <f>O222*H222</f>
        <v>0</v>
      </c>
      <c r="Q222" s="198">
        <v>0.34499999999999997</v>
      </c>
      <c r="R222" s="198">
        <f>Q222*H222</f>
        <v>121.77809999999999</v>
      </c>
      <c r="S222" s="198">
        <v>0</v>
      </c>
      <c r="T222" s="199">
        <f>S222*H222</f>
        <v>0</v>
      </c>
      <c r="U222" s="35"/>
      <c r="V222" s="35"/>
      <c r="W222" s="35"/>
      <c r="X222" s="35"/>
      <c r="Y222" s="35"/>
      <c r="Z222" s="35"/>
      <c r="AA222" s="35"/>
      <c r="AB222" s="35"/>
      <c r="AC222" s="35"/>
      <c r="AD222" s="35"/>
      <c r="AE222" s="35"/>
      <c r="AR222" s="200" t="s">
        <v>146</v>
      </c>
      <c r="AT222" s="200" t="s">
        <v>142</v>
      </c>
      <c r="AU222" s="200" t="s">
        <v>147</v>
      </c>
      <c r="AY222" s="18" t="s">
        <v>138</v>
      </c>
      <c r="BE222" s="201">
        <f>IF(N222="základní",J222,0)</f>
        <v>0</v>
      </c>
      <c r="BF222" s="201">
        <f>IF(N222="snížená",J222,0)</f>
        <v>0</v>
      </c>
      <c r="BG222" s="201">
        <f>IF(N222="zákl. přenesená",J222,0)</f>
        <v>0</v>
      </c>
      <c r="BH222" s="201">
        <f>IF(N222="sníž. přenesená",J222,0)</f>
        <v>0</v>
      </c>
      <c r="BI222" s="201">
        <f>IF(N222="nulová",J222,0)</f>
        <v>0</v>
      </c>
      <c r="BJ222" s="18" t="s">
        <v>87</v>
      </c>
      <c r="BK222" s="201">
        <f>ROUND(I222*H222,2)</f>
        <v>0</v>
      </c>
      <c r="BL222" s="18" t="s">
        <v>146</v>
      </c>
      <c r="BM222" s="200" t="s">
        <v>294</v>
      </c>
    </row>
    <row r="223" spans="1:65" s="13" customFormat="1" ht="11.25">
      <c r="B223" s="202"/>
      <c r="C223" s="203"/>
      <c r="D223" s="204" t="s">
        <v>149</v>
      </c>
      <c r="E223" s="205" t="s">
        <v>1</v>
      </c>
      <c r="F223" s="206" t="s">
        <v>295</v>
      </c>
      <c r="G223" s="203"/>
      <c r="H223" s="205" t="s">
        <v>1</v>
      </c>
      <c r="I223" s="207"/>
      <c r="J223" s="203"/>
      <c r="K223" s="203"/>
      <c r="L223" s="208"/>
      <c r="M223" s="209"/>
      <c r="N223" s="210"/>
      <c r="O223" s="210"/>
      <c r="P223" s="210"/>
      <c r="Q223" s="210"/>
      <c r="R223" s="210"/>
      <c r="S223" s="210"/>
      <c r="T223" s="211"/>
      <c r="AT223" s="212" t="s">
        <v>149</v>
      </c>
      <c r="AU223" s="212" t="s">
        <v>147</v>
      </c>
      <c r="AV223" s="13" t="s">
        <v>87</v>
      </c>
      <c r="AW223" s="13" t="s">
        <v>34</v>
      </c>
      <c r="AX223" s="13" t="s">
        <v>79</v>
      </c>
      <c r="AY223" s="212" t="s">
        <v>138</v>
      </c>
    </row>
    <row r="224" spans="1:65" s="14" customFormat="1" ht="11.25">
      <c r="B224" s="213"/>
      <c r="C224" s="214"/>
      <c r="D224" s="204" t="s">
        <v>149</v>
      </c>
      <c r="E224" s="215" t="s">
        <v>1</v>
      </c>
      <c r="F224" s="216" t="s">
        <v>296</v>
      </c>
      <c r="G224" s="214"/>
      <c r="H224" s="217">
        <v>352.98</v>
      </c>
      <c r="I224" s="218"/>
      <c r="J224" s="214"/>
      <c r="K224" s="214"/>
      <c r="L224" s="219"/>
      <c r="M224" s="220"/>
      <c r="N224" s="221"/>
      <c r="O224" s="221"/>
      <c r="P224" s="221"/>
      <c r="Q224" s="221"/>
      <c r="R224" s="221"/>
      <c r="S224" s="221"/>
      <c r="T224" s="222"/>
      <c r="AT224" s="223" t="s">
        <v>149</v>
      </c>
      <c r="AU224" s="223" t="s">
        <v>147</v>
      </c>
      <c r="AV224" s="14" t="s">
        <v>89</v>
      </c>
      <c r="AW224" s="14" t="s">
        <v>34</v>
      </c>
      <c r="AX224" s="14" t="s">
        <v>87</v>
      </c>
      <c r="AY224" s="223" t="s">
        <v>138</v>
      </c>
    </row>
    <row r="225" spans="1:65" s="2" customFormat="1" ht="16.5" customHeight="1">
      <c r="A225" s="35"/>
      <c r="B225" s="36"/>
      <c r="C225" s="188" t="s">
        <v>297</v>
      </c>
      <c r="D225" s="188" t="s">
        <v>142</v>
      </c>
      <c r="E225" s="189" t="s">
        <v>298</v>
      </c>
      <c r="F225" s="190" t="s">
        <v>299</v>
      </c>
      <c r="G225" s="191" t="s">
        <v>186</v>
      </c>
      <c r="H225" s="192">
        <v>1.05</v>
      </c>
      <c r="I225" s="193"/>
      <c r="J225" s="194">
        <f>ROUND(I225*H225,2)</f>
        <v>0</v>
      </c>
      <c r="K225" s="195"/>
      <c r="L225" s="40"/>
      <c r="M225" s="196" t="s">
        <v>1</v>
      </c>
      <c r="N225" s="197" t="s">
        <v>44</v>
      </c>
      <c r="O225" s="72"/>
      <c r="P225" s="198">
        <f>O225*H225</f>
        <v>0</v>
      </c>
      <c r="Q225" s="198">
        <v>0.57499999999999996</v>
      </c>
      <c r="R225" s="198">
        <f>Q225*H225</f>
        <v>0.60375000000000001</v>
      </c>
      <c r="S225" s="198">
        <v>0</v>
      </c>
      <c r="T225" s="199">
        <f>S225*H225</f>
        <v>0</v>
      </c>
      <c r="U225" s="35"/>
      <c r="V225" s="35"/>
      <c r="W225" s="35"/>
      <c r="X225" s="35"/>
      <c r="Y225" s="35"/>
      <c r="Z225" s="35"/>
      <c r="AA225" s="35"/>
      <c r="AB225" s="35"/>
      <c r="AC225" s="35"/>
      <c r="AD225" s="35"/>
      <c r="AE225" s="35"/>
      <c r="AR225" s="200" t="s">
        <v>146</v>
      </c>
      <c r="AT225" s="200" t="s">
        <v>142</v>
      </c>
      <c r="AU225" s="200" t="s">
        <v>147</v>
      </c>
      <c r="AY225" s="18" t="s">
        <v>138</v>
      </c>
      <c r="BE225" s="201">
        <f>IF(N225="základní",J225,0)</f>
        <v>0</v>
      </c>
      <c r="BF225" s="201">
        <f>IF(N225="snížená",J225,0)</f>
        <v>0</v>
      </c>
      <c r="BG225" s="201">
        <f>IF(N225="zákl. přenesená",J225,0)</f>
        <v>0</v>
      </c>
      <c r="BH225" s="201">
        <f>IF(N225="sníž. přenesená",J225,0)</f>
        <v>0</v>
      </c>
      <c r="BI225" s="201">
        <f>IF(N225="nulová",J225,0)</f>
        <v>0</v>
      </c>
      <c r="BJ225" s="18" t="s">
        <v>87</v>
      </c>
      <c r="BK225" s="201">
        <f>ROUND(I225*H225,2)</f>
        <v>0</v>
      </c>
      <c r="BL225" s="18" t="s">
        <v>146</v>
      </c>
      <c r="BM225" s="200" t="s">
        <v>300</v>
      </c>
    </row>
    <row r="226" spans="1:65" s="14" customFormat="1" ht="11.25">
      <c r="B226" s="213"/>
      <c r="C226" s="214"/>
      <c r="D226" s="204" t="s">
        <v>149</v>
      </c>
      <c r="E226" s="215" t="s">
        <v>1</v>
      </c>
      <c r="F226" s="216" t="s">
        <v>190</v>
      </c>
      <c r="G226" s="214"/>
      <c r="H226" s="217">
        <v>1.05</v>
      </c>
      <c r="I226" s="218"/>
      <c r="J226" s="214"/>
      <c r="K226" s="214"/>
      <c r="L226" s="219"/>
      <c r="M226" s="220"/>
      <c r="N226" s="221"/>
      <c r="O226" s="221"/>
      <c r="P226" s="221"/>
      <c r="Q226" s="221"/>
      <c r="R226" s="221"/>
      <c r="S226" s="221"/>
      <c r="T226" s="222"/>
      <c r="AT226" s="223" t="s">
        <v>149</v>
      </c>
      <c r="AU226" s="223" t="s">
        <v>147</v>
      </c>
      <c r="AV226" s="14" t="s">
        <v>89</v>
      </c>
      <c r="AW226" s="14" t="s">
        <v>34</v>
      </c>
      <c r="AX226" s="14" t="s">
        <v>87</v>
      </c>
      <c r="AY226" s="223" t="s">
        <v>138</v>
      </c>
    </row>
    <row r="227" spans="1:65" s="2" customFormat="1" ht="21.75" customHeight="1">
      <c r="A227" s="35"/>
      <c r="B227" s="36"/>
      <c r="C227" s="188" t="s">
        <v>301</v>
      </c>
      <c r="D227" s="188" t="s">
        <v>142</v>
      </c>
      <c r="E227" s="189" t="s">
        <v>302</v>
      </c>
      <c r="F227" s="190" t="s">
        <v>303</v>
      </c>
      <c r="G227" s="191" t="s">
        <v>186</v>
      </c>
      <c r="H227" s="192">
        <v>13.5</v>
      </c>
      <c r="I227" s="193"/>
      <c r="J227" s="194">
        <f>ROUND(I227*H227,2)</f>
        <v>0</v>
      </c>
      <c r="K227" s="195"/>
      <c r="L227" s="40"/>
      <c r="M227" s="196" t="s">
        <v>1</v>
      </c>
      <c r="N227" s="197" t="s">
        <v>44</v>
      </c>
      <c r="O227" s="72"/>
      <c r="P227" s="198">
        <f>O227*H227</f>
        <v>0</v>
      </c>
      <c r="Q227" s="198">
        <v>0.32400000000000001</v>
      </c>
      <c r="R227" s="198">
        <f>Q227*H227</f>
        <v>4.3740000000000006</v>
      </c>
      <c r="S227" s="198">
        <v>0</v>
      </c>
      <c r="T227" s="199">
        <f>S227*H227</f>
        <v>0</v>
      </c>
      <c r="U227" s="35"/>
      <c r="V227" s="35"/>
      <c r="W227" s="35"/>
      <c r="X227" s="35"/>
      <c r="Y227" s="35"/>
      <c r="Z227" s="35"/>
      <c r="AA227" s="35"/>
      <c r="AB227" s="35"/>
      <c r="AC227" s="35"/>
      <c r="AD227" s="35"/>
      <c r="AE227" s="35"/>
      <c r="AR227" s="200" t="s">
        <v>146</v>
      </c>
      <c r="AT227" s="200" t="s">
        <v>142</v>
      </c>
      <c r="AU227" s="200" t="s">
        <v>147</v>
      </c>
      <c r="AY227" s="18" t="s">
        <v>138</v>
      </c>
      <c r="BE227" s="201">
        <f>IF(N227="základní",J227,0)</f>
        <v>0</v>
      </c>
      <c r="BF227" s="201">
        <f>IF(N227="snížená",J227,0)</f>
        <v>0</v>
      </c>
      <c r="BG227" s="201">
        <f>IF(N227="zákl. přenesená",J227,0)</f>
        <v>0</v>
      </c>
      <c r="BH227" s="201">
        <f>IF(N227="sníž. přenesená",J227,0)</f>
        <v>0</v>
      </c>
      <c r="BI227" s="201">
        <f>IF(N227="nulová",J227,0)</f>
        <v>0</v>
      </c>
      <c r="BJ227" s="18" t="s">
        <v>87</v>
      </c>
      <c r="BK227" s="201">
        <f>ROUND(I227*H227,2)</f>
        <v>0</v>
      </c>
      <c r="BL227" s="18" t="s">
        <v>146</v>
      </c>
      <c r="BM227" s="200" t="s">
        <v>304</v>
      </c>
    </row>
    <row r="228" spans="1:65" s="14" customFormat="1" ht="11.25">
      <c r="B228" s="213"/>
      <c r="C228" s="214"/>
      <c r="D228" s="204" t="s">
        <v>149</v>
      </c>
      <c r="E228" s="215" t="s">
        <v>1</v>
      </c>
      <c r="F228" s="216" t="s">
        <v>305</v>
      </c>
      <c r="G228" s="214"/>
      <c r="H228" s="217">
        <v>13.5</v>
      </c>
      <c r="I228" s="218"/>
      <c r="J228" s="214"/>
      <c r="K228" s="214"/>
      <c r="L228" s="219"/>
      <c r="M228" s="220"/>
      <c r="N228" s="221"/>
      <c r="O228" s="221"/>
      <c r="P228" s="221"/>
      <c r="Q228" s="221"/>
      <c r="R228" s="221"/>
      <c r="S228" s="221"/>
      <c r="T228" s="222"/>
      <c r="AT228" s="223" t="s">
        <v>149</v>
      </c>
      <c r="AU228" s="223" t="s">
        <v>147</v>
      </c>
      <c r="AV228" s="14" t="s">
        <v>89</v>
      </c>
      <c r="AW228" s="14" t="s">
        <v>34</v>
      </c>
      <c r="AX228" s="14" t="s">
        <v>87</v>
      </c>
      <c r="AY228" s="223" t="s">
        <v>138</v>
      </c>
    </row>
    <row r="229" spans="1:65" s="2" customFormat="1" ht="21.75" customHeight="1">
      <c r="A229" s="35"/>
      <c r="B229" s="36"/>
      <c r="C229" s="188" t="s">
        <v>306</v>
      </c>
      <c r="D229" s="188" t="s">
        <v>142</v>
      </c>
      <c r="E229" s="189" t="s">
        <v>307</v>
      </c>
      <c r="F229" s="190" t="s">
        <v>308</v>
      </c>
      <c r="G229" s="191" t="s">
        <v>186</v>
      </c>
      <c r="H229" s="192">
        <v>352.98</v>
      </c>
      <c r="I229" s="193"/>
      <c r="J229" s="194">
        <f>ROUND(I229*H229,2)</f>
        <v>0</v>
      </c>
      <c r="K229" s="195"/>
      <c r="L229" s="40"/>
      <c r="M229" s="196" t="s">
        <v>1</v>
      </c>
      <c r="N229" s="197" t="s">
        <v>44</v>
      </c>
      <c r="O229" s="72"/>
      <c r="P229" s="198">
        <f>O229*H229</f>
        <v>0</v>
      </c>
      <c r="Q229" s="198">
        <v>0</v>
      </c>
      <c r="R229" s="198">
        <f>Q229*H229</f>
        <v>0</v>
      </c>
      <c r="S229" s="198">
        <v>0</v>
      </c>
      <c r="T229" s="199">
        <f>S229*H229</f>
        <v>0</v>
      </c>
      <c r="U229" s="35"/>
      <c r="V229" s="35"/>
      <c r="W229" s="35"/>
      <c r="X229" s="35"/>
      <c r="Y229" s="35"/>
      <c r="Z229" s="35"/>
      <c r="AA229" s="35"/>
      <c r="AB229" s="35"/>
      <c r="AC229" s="35"/>
      <c r="AD229" s="35"/>
      <c r="AE229" s="35"/>
      <c r="AR229" s="200" t="s">
        <v>146</v>
      </c>
      <c r="AT229" s="200" t="s">
        <v>142</v>
      </c>
      <c r="AU229" s="200" t="s">
        <v>147</v>
      </c>
      <c r="AY229" s="18" t="s">
        <v>138</v>
      </c>
      <c r="BE229" s="201">
        <f>IF(N229="základní",J229,0)</f>
        <v>0</v>
      </c>
      <c r="BF229" s="201">
        <f>IF(N229="snížená",J229,0)</f>
        <v>0</v>
      </c>
      <c r="BG229" s="201">
        <f>IF(N229="zákl. přenesená",J229,0)</f>
        <v>0</v>
      </c>
      <c r="BH229" s="201">
        <f>IF(N229="sníž. přenesená",J229,0)</f>
        <v>0</v>
      </c>
      <c r="BI229" s="201">
        <f>IF(N229="nulová",J229,0)</f>
        <v>0</v>
      </c>
      <c r="BJ229" s="18" t="s">
        <v>87</v>
      </c>
      <c r="BK229" s="201">
        <f>ROUND(I229*H229,2)</f>
        <v>0</v>
      </c>
      <c r="BL229" s="18" t="s">
        <v>146</v>
      </c>
      <c r="BM229" s="200" t="s">
        <v>309</v>
      </c>
    </row>
    <row r="230" spans="1:65" s="13" customFormat="1" ht="11.25">
      <c r="B230" s="202"/>
      <c r="C230" s="203"/>
      <c r="D230" s="204" t="s">
        <v>149</v>
      </c>
      <c r="E230" s="205" t="s">
        <v>1</v>
      </c>
      <c r="F230" s="206" t="s">
        <v>310</v>
      </c>
      <c r="G230" s="203"/>
      <c r="H230" s="205" t="s">
        <v>1</v>
      </c>
      <c r="I230" s="207"/>
      <c r="J230" s="203"/>
      <c r="K230" s="203"/>
      <c r="L230" s="208"/>
      <c r="M230" s="209"/>
      <c r="N230" s="210"/>
      <c r="O230" s="210"/>
      <c r="P230" s="210"/>
      <c r="Q230" s="210"/>
      <c r="R230" s="210"/>
      <c r="S230" s="210"/>
      <c r="T230" s="211"/>
      <c r="AT230" s="212" t="s">
        <v>149</v>
      </c>
      <c r="AU230" s="212" t="s">
        <v>147</v>
      </c>
      <c r="AV230" s="13" t="s">
        <v>87</v>
      </c>
      <c r="AW230" s="13" t="s">
        <v>34</v>
      </c>
      <c r="AX230" s="13" t="s">
        <v>79</v>
      </c>
      <c r="AY230" s="212" t="s">
        <v>138</v>
      </c>
    </row>
    <row r="231" spans="1:65" s="14" customFormat="1" ht="11.25">
      <c r="B231" s="213"/>
      <c r="C231" s="214"/>
      <c r="D231" s="204" t="s">
        <v>149</v>
      </c>
      <c r="E231" s="215" t="s">
        <v>1</v>
      </c>
      <c r="F231" s="216" t="s">
        <v>296</v>
      </c>
      <c r="G231" s="214"/>
      <c r="H231" s="217">
        <v>352.98</v>
      </c>
      <c r="I231" s="218"/>
      <c r="J231" s="214"/>
      <c r="K231" s="214"/>
      <c r="L231" s="219"/>
      <c r="M231" s="220"/>
      <c r="N231" s="221"/>
      <c r="O231" s="221"/>
      <c r="P231" s="221"/>
      <c r="Q231" s="221"/>
      <c r="R231" s="221"/>
      <c r="S231" s="221"/>
      <c r="T231" s="222"/>
      <c r="AT231" s="223" t="s">
        <v>149</v>
      </c>
      <c r="AU231" s="223" t="s">
        <v>147</v>
      </c>
      <c r="AV231" s="14" t="s">
        <v>89</v>
      </c>
      <c r="AW231" s="14" t="s">
        <v>34</v>
      </c>
      <c r="AX231" s="14" t="s">
        <v>87</v>
      </c>
      <c r="AY231" s="223" t="s">
        <v>138</v>
      </c>
    </row>
    <row r="232" spans="1:65" s="2" customFormat="1" ht="16.5" customHeight="1">
      <c r="A232" s="35"/>
      <c r="B232" s="36"/>
      <c r="C232" s="246" t="s">
        <v>311</v>
      </c>
      <c r="D232" s="246" t="s">
        <v>213</v>
      </c>
      <c r="E232" s="247" t="s">
        <v>312</v>
      </c>
      <c r="F232" s="248" t="s">
        <v>313</v>
      </c>
      <c r="G232" s="249" t="s">
        <v>180</v>
      </c>
      <c r="H232" s="250">
        <v>189.727</v>
      </c>
      <c r="I232" s="251"/>
      <c r="J232" s="252">
        <f>ROUND(I232*H232,2)</f>
        <v>0</v>
      </c>
      <c r="K232" s="253"/>
      <c r="L232" s="254"/>
      <c r="M232" s="255" t="s">
        <v>1</v>
      </c>
      <c r="N232" s="256" t="s">
        <v>44</v>
      </c>
      <c r="O232" s="72"/>
      <c r="P232" s="198">
        <f>O232*H232</f>
        <v>0</v>
      </c>
      <c r="Q232" s="198">
        <v>1</v>
      </c>
      <c r="R232" s="198">
        <f>Q232*H232</f>
        <v>189.727</v>
      </c>
      <c r="S232" s="198">
        <v>0</v>
      </c>
      <c r="T232" s="199">
        <f>S232*H232</f>
        <v>0</v>
      </c>
      <c r="U232" s="35"/>
      <c r="V232" s="35"/>
      <c r="W232" s="35"/>
      <c r="X232" s="35"/>
      <c r="Y232" s="35"/>
      <c r="Z232" s="35"/>
      <c r="AA232" s="35"/>
      <c r="AB232" s="35"/>
      <c r="AC232" s="35"/>
      <c r="AD232" s="35"/>
      <c r="AE232" s="35"/>
      <c r="AR232" s="200" t="s">
        <v>193</v>
      </c>
      <c r="AT232" s="200" t="s">
        <v>213</v>
      </c>
      <c r="AU232" s="200" t="s">
        <v>147</v>
      </c>
      <c r="AY232" s="18" t="s">
        <v>138</v>
      </c>
      <c r="BE232" s="201">
        <f>IF(N232="základní",J232,0)</f>
        <v>0</v>
      </c>
      <c r="BF232" s="201">
        <f>IF(N232="snížená",J232,0)</f>
        <v>0</v>
      </c>
      <c r="BG232" s="201">
        <f>IF(N232="zákl. přenesená",J232,0)</f>
        <v>0</v>
      </c>
      <c r="BH232" s="201">
        <f>IF(N232="sníž. přenesená",J232,0)</f>
        <v>0</v>
      </c>
      <c r="BI232" s="201">
        <f>IF(N232="nulová",J232,0)</f>
        <v>0</v>
      </c>
      <c r="BJ232" s="18" t="s">
        <v>87</v>
      </c>
      <c r="BK232" s="201">
        <f>ROUND(I232*H232,2)</f>
        <v>0</v>
      </c>
      <c r="BL232" s="18" t="s">
        <v>146</v>
      </c>
      <c r="BM232" s="200" t="s">
        <v>314</v>
      </c>
    </row>
    <row r="233" spans="1:65" s="13" customFormat="1" ht="11.25">
      <c r="B233" s="202"/>
      <c r="C233" s="203"/>
      <c r="D233" s="204" t="s">
        <v>149</v>
      </c>
      <c r="E233" s="205" t="s">
        <v>1</v>
      </c>
      <c r="F233" s="206" t="s">
        <v>315</v>
      </c>
      <c r="G233" s="203"/>
      <c r="H233" s="205" t="s">
        <v>1</v>
      </c>
      <c r="I233" s="207"/>
      <c r="J233" s="203"/>
      <c r="K233" s="203"/>
      <c r="L233" s="208"/>
      <c r="M233" s="209"/>
      <c r="N233" s="210"/>
      <c r="O233" s="210"/>
      <c r="P233" s="210"/>
      <c r="Q233" s="210"/>
      <c r="R233" s="210"/>
      <c r="S233" s="210"/>
      <c r="T233" s="211"/>
      <c r="AT233" s="212" t="s">
        <v>149</v>
      </c>
      <c r="AU233" s="212" t="s">
        <v>147</v>
      </c>
      <c r="AV233" s="13" t="s">
        <v>87</v>
      </c>
      <c r="AW233" s="13" t="s">
        <v>34</v>
      </c>
      <c r="AX233" s="13" t="s">
        <v>79</v>
      </c>
      <c r="AY233" s="212" t="s">
        <v>138</v>
      </c>
    </row>
    <row r="234" spans="1:65" s="14" customFormat="1" ht="11.25">
      <c r="B234" s="213"/>
      <c r="C234" s="214"/>
      <c r="D234" s="204" t="s">
        <v>149</v>
      </c>
      <c r="E234" s="215" t="s">
        <v>1</v>
      </c>
      <c r="F234" s="216" t="s">
        <v>316</v>
      </c>
      <c r="G234" s="214"/>
      <c r="H234" s="217">
        <v>189.727</v>
      </c>
      <c r="I234" s="218"/>
      <c r="J234" s="214"/>
      <c r="K234" s="214"/>
      <c r="L234" s="219"/>
      <c r="M234" s="220"/>
      <c r="N234" s="221"/>
      <c r="O234" s="221"/>
      <c r="P234" s="221"/>
      <c r="Q234" s="221"/>
      <c r="R234" s="221"/>
      <c r="S234" s="221"/>
      <c r="T234" s="222"/>
      <c r="AT234" s="223" t="s">
        <v>149</v>
      </c>
      <c r="AU234" s="223" t="s">
        <v>147</v>
      </c>
      <c r="AV234" s="14" t="s">
        <v>89</v>
      </c>
      <c r="AW234" s="14" t="s">
        <v>34</v>
      </c>
      <c r="AX234" s="14" t="s">
        <v>87</v>
      </c>
      <c r="AY234" s="223" t="s">
        <v>138</v>
      </c>
    </row>
    <row r="235" spans="1:65" s="12" customFormat="1" ht="20.85" customHeight="1">
      <c r="B235" s="172"/>
      <c r="C235" s="173"/>
      <c r="D235" s="174" t="s">
        <v>78</v>
      </c>
      <c r="E235" s="186" t="s">
        <v>317</v>
      </c>
      <c r="F235" s="186" t="s">
        <v>318</v>
      </c>
      <c r="G235" s="173"/>
      <c r="H235" s="173"/>
      <c r="I235" s="176"/>
      <c r="J235" s="187">
        <f>BK235</f>
        <v>0</v>
      </c>
      <c r="K235" s="173"/>
      <c r="L235" s="178"/>
      <c r="M235" s="179"/>
      <c r="N235" s="180"/>
      <c r="O235" s="180"/>
      <c r="P235" s="181">
        <f>SUM(P236:P239)</f>
        <v>0</v>
      </c>
      <c r="Q235" s="180"/>
      <c r="R235" s="181">
        <f>SUM(R236:R239)</f>
        <v>0.1837</v>
      </c>
      <c r="S235" s="180"/>
      <c r="T235" s="182">
        <f>SUM(T236:T239)</f>
        <v>0</v>
      </c>
      <c r="AR235" s="183" t="s">
        <v>87</v>
      </c>
      <c r="AT235" s="184" t="s">
        <v>78</v>
      </c>
      <c r="AU235" s="184" t="s">
        <v>89</v>
      </c>
      <c r="AY235" s="183" t="s">
        <v>138</v>
      </c>
      <c r="BK235" s="185">
        <f>SUM(BK236:BK239)</f>
        <v>0</v>
      </c>
    </row>
    <row r="236" spans="1:65" s="2" customFormat="1" ht="21.75" customHeight="1">
      <c r="A236" s="35"/>
      <c r="B236" s="36"/>
      <c r="C236" s="188" t="s">
        <v>319</v>
      </c>
      <c r="D236" s="188" t="s">
        <v>142</v>
      </c>
      <c r="E236" s="189" t="s">
        <v>320</v>
      </c>
      <c r="F236" s="190" t="s">
        <v>321</v>
      </c>
      <c r="G236" s="191" t="s">
        <v>186</v>
      </c>
      <c r="H236" s="192">
        <v>0.5</v>
      </c>
      <c r="I236" s="193"/>
      <c r="J236" s="194">
        <f>ROUND(I236*H236,2)</f>
        <v>0</v>
      </c>
      <c r="K236" s="195"/>
      <c r="L236" s="40"/>
      <c r="M236" s="196" t="s">
        <v>1</v>
      </c>
      <c r="N236" s="197" t="s">
        <v>44</v>
      </c>
      <c r="O236" s="72"/>
      <c r="P236" s="198">
        <f>O236*H236</f>
        <v>0</v>
      </c>
      <c r="Q236" s="198">
        <v>0.1837</v>
      </c>
      <c r="R236" s="198">
        <f>Q236*H236</f>
        <v>9.1850000000000001E-2</v>
      </c>
      <c r="S236" s="198">
        <v>0</v>
      </c>
      <c r="T236" s="199">
        <f>S236*H236</f>
        <v>0</v>
      </c>
      <c r="U236" s="35"/>
      <c r="V236" s="35"/>
      <c r="W236" s="35"/>
      <c r="X236" s="35"/>
      <c r="Y236" s="35"/>
      <c r="Z236" s="35"/>
      <c r="AA236" s="35"/>
      <c r="AB236" s="35"/>
      <c r="AC236" s="35"/>
      <c r="AD236" s="35"/>
      <c r="AE236" s="35"/>
      <c r="AR236" s="200" t="s">
        <v>146</v>
      </c>
      <c r="AT236" s="200" t="s">
        <v>142</v>
      </c>
      <c r="AU236" s="200" t="s">
        <v>147</v>
      </c>
      <c r="AY236" s="18" t="s">
        <v>138</v>
      </c>
      <c r="BE236" s="201">
        <f>IF(N236="základní",J236,0)</f>
        <v>0</v>
      </c>
      <c r="BF236" s="201">
        <f>IF(N236="snížená",J236,0)</f>
        <v>0</v>
      </c>
      <c r="BG236" s="201">
        <f>IF(N236="zákl. přenesená",J236,0)</f>
        <v>0</v>
      </c>
      <c r="BH236" s="201">
        <f>IF(N236="sníž. přenesená",J236,0)</f>
        <v>0</v>
      </c>
      <c r="BI236" s="201">
        <f>IF(N236="nulová",J236,0)</f>
        <v>0</v>
      </c>
      <c r="BJ236" s="18" t="s">
        <v>87</v>
      </c>
      <c r="BK236" s="201">
        <f>ROUND(I236*H236,2)</f>
        <v>0</v>
      </c>
      <c r="BL236" s="18" t="s">
        <v>146</v>
      </c>
      <c r="BM236" s="200" t="s">
        <v>322</v>
      </c>
    </row>
    <row r="237" spans="1:65" s="14" customFormat="1" ht="11.25">
      <c r="B237" s="213"/>
      <c r="C237" s="214"/>
      <c r="D237" s="204" t="s">
        <v>149</v>
      </c>
      <c r="E237" s="215" t="s">
        <v>1</v>
      </c>
      <c r="F237" s="216" t="s">
        <v>323</v>
      </c>
      <c r="G237" s="214"/>
      <c r="H237" s="217">
        <v>0.5</v>
      </c>
      <c r="I237" s="218"/>
      <c r="J237" s="214"/>
      <c r="K237" s="214"/>
      <c r="L237" s="219"/>
      <c r="M237" s="220"/>
      <c r="N237" s="221"/>
      <c r="O237" s="221"/>
      <c r="P237" s="221"/>
      <c r="Q237" s="221"/>
      <c r="R237" s="221"/>
      <c r="S237" s="221"/>
      <c r="T237" s="222"/>
      <c r="AT237" s="223" t="s">
        <v>149</v>
      </c>
      <c r="AU237" s="223" t="s">
        <v>147</v>
      </c>
      <c r="AV237" s="14" t="s">
        <v>89</v>
      </c>
      <c r="AW237" s="14" t="s">
        <v>34</v>
      </c>
      <c r="AX237" s="14" t="s">
        <v>87</v>
      </c>
      <c r="AY237" s="223" t="s">
        <v>138</v>
      </c>
    </row>
    <row r="238" spans="1:65" s="2" customFormat="1" ht="21.75" customHeight="1">
      <c r="A238" s="35"/>
      <c r="B238" s="36"/>
      <c r="C238" s="188" t="s">
        <v>324</v>
      </c>
      <c r="D238" s="188" t="s">
        <v>142</v>
      </c>
      <c r="E238" s="189" t="s">
        <v>325</v>
      </c>
      <c r="F238" s="190" t="s">
        <v>326</v>
      </c>
      <c r="G238" s="191" t="s">
        <v>186</v>
      </c>
      <c r="H238" s="192">
        <v>0.5</v>
      </c>
      <c r="I238" s="193"/>
      <c r="J238" s="194">
        <f>ROUND(I238*H238,2)</f>
        <v>0</v>
      </c>
      <c r="K238" s="195"/>
      <c r="L238" s="40"/>
      <c r="M238" s="196" t="s">
        <v>1</v>
      </c>
      <c r="N238" s="197" t="s">
        <v>44</v>
      </c>
      <c r="O238" s="72"/>
      <c r="P238" s="198">
        <f>O238*H238</f>
        <v>0</v>
      </c>
      <c r="Q238" s="198">
        <v>0.1837</v>
      </c>
      <c r="R238" s="198">
        <f>Q238*H238</f>
        <v>9.1850000000000001E-2</v>
      </c>
      <c r="S238" s="198">
        <v>0</v>
      </c>
      <c r="T238" s="199">
        <f>S238*H238</f>
        <v>0</v>
      </c>
      <c r="U238" s="35"/>
      <c r="V238" s="35"/>
      <c r="W238" s="35"/>
      <c r="X238" s="35"/>
      <c r="Y238" s="35"/>
      <c r="Z238" s="35"/>
      <c r="AA238" s="35"/>
      <c r="AB238" s="35"/>
      <c r="AC238" s="35"/>
      <c r="AD238" s="35"/>
      <c r="AE238" s="35"/>
      <c r="AR238" s="200" t="s">
        <v>146</v>
      </c>
      <c r="AT238" s="200" t="s">
        <v>142</v>
      </c>
      <c r="AU238" s="200" t="s">
        <v>147</v>
      </c>
      <c r="AY238" s="18" t="s">
        <v>138</v>
      </c>
      <c r="BE238" s="201">
        <f>IF(N238="základní",J238,0)</f>
        <v>0</v>
      </c>
      <c r="BF238" s="201">
        <f>IF(N238="snížená",J238,0)</f>
        <v>0</v>
      </c>
      <c r="BG238" s="201">
        <f>IF(N238="zákl. přenesená",J238,0)</f>
        <v>0</v>
      </c>
      <c r="BH238" s="201">
        <f>IF(N238="sníž. přenesená",J238,0)</f>
        <v>0</v>
      </c>
      <c r="BI238" s="201">
        <f>IF(N238="nulová",J238,0)</f>
        <v>0</v>
      </c>
      <c r="BJ238" s="18" t="s">
        <v>87</v>
      </c>
      <c r="BK238" s="201">
        <f>ROUND(I238*H238,2)</f>
        <v>0</v>
      </c>
      <c r="BL238" s="18" t="s">
        <v>146</v>
      </c>
      <c r="BM238" s="200" t="s">
        <v>327</v>
      </c>
    </row>
    <row r="239" spans="1:65" s="14" customFormat="1" ht="11.25">
      <c r="B239" s="213"/>
      <c r="C239" s="214"/>
      <c r="D239" s="204" t="s">
        <v>149</v>
      </c>
      <c r="E239" s="215" t="s">
        <v>1</v>
      </c>
      <c r="F239" s="216" t="s">
        <v>328</v>
      </c>
      <c r="G239" s="214"/>
      <c r="H239" s="217">
        <v>0.5</v>
      </c>
      <c r="I239" s="218"/>
      <c r="J239" s="214"/>
      <c r="K239" s="214"/>
      <c r="L239" s="219"/>
      <c r="M239" s="220"/>
      <c r="N239" s="221"/>
      <c r="O239" s="221"/>
      <c r="P239" s="221"/>
      <c r="Q239" s="221"/>
      <c r="R239" s="221"/>
      <c r="S239" s="221"/>
      <c r="T239" s="222"/>
      <c r="AT239" s="223" t="s">
        <v>149</v>
      </c>
      <c r="AU239" s="223" t="s">
        <v>147</v>
      </c>
      <c r="AV239" s="14" t="s">
        <v>89</v>
      </c>
      <c r="AW239" s="14" t="s">
        <v>34</v>
      </c>
      <c r="AX239" s="14" t="s">
        <v>87</v>
      </c>
      <c r="AY239" s="223" t="s">
        <v>138</v>
      </c>
    </row>
    <row r="240" spans="1:65" s="12" customFormat="1" ht="22.9" customHeight="1">
      <c r="B240" s="172"/>
      <c r="C240" s="173"/>
      <c r="D240" s="174" t="s">
        <v>78</v>
      </c>
      <c r="E240" s="186" t="s">
        <v>201</v>
      </c>
      <c r="F240" s="186" t="s">
        <v>329</v>
      </c>
      <c r="G240" s="173"/>
      <c r="H240" s="173"/>
      <c r="I240" s="176"/>
      <c r="J240" s="187">
        <f>BK240</f>
        <v>0</v>
      </c>
      <c r="K240" s="173"/>
      <c r="L240" s="178"/>
      <c r="M240" s="179"/>
      <c r="N240" s="180"/>
      <c r="O240" s="180"/>
      <c r="P240" s="181">
        <f>P241+P252+P268+P271</f>
        <v>0</v>
      </c>
      <c r="Q240" s="180"/>
      <c r="R240" s="181">
        <f>R241+R252+R268+R271</f>
        <v>9.3799999999999994E-3</v>
      </c>
      <c r="S240" s="180"/>
      <c r="T240" s="182">
        <f>T241+T252+T268+T271</f>
        <v>75.058499999999995</v>
      </c>
      <c r="AR240" s="183" t="s">
        <v>87</v>
      </c>
      <c r="AT240" s="184" t="s">
        <v>78</v>
      </c>
      <c r="AU240" s="184" t="s">
        <v>87</v>
      </c>
      <c r="AY240" s="183" t="s">
        <v>138</v>
      </c>
      <c r="BK240" s="185">
        <f>BK241+BK252+BK268+BK271</f>
        <v>0</v>
      </c>
    </row>
    <row r="241" spans="1:65" s="12" customFormat="1" ht="20.85" customHeight="1">
      <c r="B241" s="172"/>
      <c r="C241" s="173"/>
      <c r="D241" s="174" t="s">
        <v>78</v>
      </c>
      <c r="E241" s="186" t="s">
        <v>330</v>
      </c>
      <c r="F241" s="186" t="s">
        <v>331</v>
      </c>
      <c r="G241" s="173"/>
      <c r="H241" s="173"/>
      <c r="I241" s="176"/>
      <c r="J241" s="187">
        <f>BK241</f>
        <v>0</v>
      </c>
      <c r="K241" s="173"/>
      <c r="L241" s="178"/>
      <c r="M241" s="179"/>
      <c r="N241" s="180"/>
      <c r="O241" s="180"/>
      <c r="P241" s="181">
        <f>SUM(P242:P251)</f>
        <v>0</v>
      </c>
      <c r="Q241" s="180"/>
      <c r="R241" s="181">
        <f>SUM(R242:R251)</f>
        <v>7.9299999999999995E-3</v>
      </c>
      <c r="S241" s="180"/>
      <c r="T241" s="182">
        <f>SUM(T242:T251)</f>
        <v>4.4400000000000004</v>
      </c>
      <c r="AR241" s="183" t="s">
        <v>87</v>
      </c>
      <c r="AT241" s="184" t="s">
        <v>78</v>
      </c>
      <c r="AU241" s="184" t="s">
        <v>89</v>
      </c>
      <c r="AY241" s="183" t="s">
        <v>138</v>
      </c>
      <c r="BK241" s="185">
        <f>SUM(BK242:BK251)</f>
        <v>0</v>
      </c>
    </row>
    <row r="242" spans="1:65" s="2" customFormat="1" ht="16.5" customHeight="1">
      <c r="A242" s="35"/>
      <c r="B242" s="36"/>
      <c r="C242" s="188" t="s">
        <v>332</v>
      </c>
      <c r="D242" s="188" t="s">
        <v>142</v>
      </c>
      <c r="E242" s="189" t="s">
        <v>333</v>
      </c>
      <c r="F242" s="190" t="s">
        <v>334</v>
      </c>
      <c r="G242" s="191" t="s">
        <v>279</v>
      </c>
      <c r="H242" s="192">
        <v>26</v>
      </c>
      <c r="I242" s="193"/>
      <c r="J242" s="194">
        <f>ROUND(I242*H242,2)</f>
        <v>0</v>
      </c>
      <c r="K242" s="195"/>
      <c r="L242" s="40"/>
      <c r="M242" s="196" t="s">
        <v>1</v>
      </c>
      <c r="N242" s="197" t="s">
        <v>44</v>
      </c>
      <c r="O242" s="72"/>
      <c r="P242" s="198">
        <f>O242*H242</f>
        <v>0</v>
      </c>
      <c r="Q242" s="198">
        <v>0</v>
      </c>
      <c r="R242" s="198">
        <f>Q242*H242</f>
        <v>0</v>
      </c>
      <c r="S242" s="198">
        <v>0</v>
      </c>
      <c r="T242" s="199">
        <f>S242*H242</f>
        <v>0</v>
      </c>
      <c r="U242" s="35"/>
      <c r="V242" s="35"/>
      <c r="W242" s="35"/>
      <c r="X242" s="35"/>
      <c r="Y242" s="35"/>
      <c r="Z242" s="35"/>
      <c r="AA242" s="35"/>
      <c r="AB242" s="35"/>
      <c r="AC242" s="35"/>
      <c r="AD242" s="35"/>
      <c r="AE242" s="35"/>
      <c r="AR242" s="200" t="s">
        <v>146</v>
      </c>
      <c r="AT242" s="200" t="s">
        <v>142</v>
      </c>
      <c r="AU242" s="200" t="s">
        <v>147</v>
      </c>
      <c r="AY242" s="18" t="s">
        <v>138</v>
      </c>
      <c r="BE242" s="201">
        <f>IF(N242="základní",J242,0)</f>
        <v>0</v>
      </c>
      <c r="BF242" s="201">
        <f>IF(N242="snížená",J242,0)</f>
        <v>0</v>
      </c>
      <c r="BG242" s="201">
        <f>IF(N242="zákl. přenesená",J242,0)</f>
        <v>0</v>
      </c>
      <c r="BH242" s="201">
        <f>IF(N242="sníž. přenesená",J242,0)</f>
        <v>0</v>
      </c>
      <c r="BI242" s="201">
        <f>IF(N242="nulová",J242,0)</f>
        <v>0</v>
      </c>
      <c r="BJ242" s="18" t="s">
        <v>87</v>
      </c>
      <c r="BK242" s="201">
        <f>ROUND(I242*H242,2)</f>
        <v>0</v>
      </c>
      <c r="BL242" s="18" t="s">
        <v>146</v>
      </c>
      <c r="BM242" s="200" t="s">
        <v>335</v>
      </c>
    </row>
    <row r="243" spans="1:65" s="14" customFormat="1" ht="11.25">
      <c r="B243" s="213"/>
      <c r="C243" s="214"/>
      <c r="D243" s="204" t="s">
        <v>149</v>
      </c>
      <c r="E243" s="215" t="s">
        <v>1</v>
      </c>
      <c r="F243" s="216" t="s">
        <v>336</v>
      </c>
      <c r="G243" s="214"/>
      <c r="H243" s="217">
        <v>26</v>
      </c>
      <c r="I243" s="218"/>
      <c r="J243" s="214"/>
      <c r="K243" s="214"/>
      <c r="L243" s="219"/>
      <c r="M243" s="220"/>
      <c r="N243" s="221"/>
      <c r="O243" s="221"/>
      <c r="P243" s="221"/>
      <c r="Q243" s="221"/>
      <c r="R243" s="221"/>
      <c r="S243" s="221"/>
      <c r="T243" s="222"/>
      <c r="AT243" s="223" t="s">
        <v>149</v>
      </c>
      <c r="AU243" s="223" t="s">
        <v>147</v>
      </c>
      <c r="AV243" s="14" t="s">
        <v>89</v>
      </c>
      <c r="AW243" s="14" t="s">
        <v>34</v>
      </c>
      <c r="AX243" s="14" t="s">
        <v>87</v>
      </c>
      <c r="AY243" s="223" t="s">
        <v>138</v>
      </c>
    </row>
    <row r="244" spans="1:65" s="2" customFormat="1" ht="21.75" customHeight="1">
      <c r="A244" s="35"/>
      <c r="B244" s="36"/>
      <c r="C244" s="188" t="s">
        <v>337</v>
      </c>
      <c r="D244" s="188" t="s">
        <v>142</v>
      </c>
      <c r="E244" s="189" t="s">
        <v>338</v>
      </c>
      <c r="F244" s="190" t="s">
        <v>339</v>
      </c>
      <c r="G244" s="191" t="s">
        <v>279</v>
      </c>
      <c r="H244" s="192">
        <v>13</v>
      </c>
      <c r="I244" s="193"/>
      <c r="J244" s="194">
        <f>ROUND(I244*H244,2)</f>
        <v>0</v>
      </c>
      <c r="K244" s="195"/>
      <c r="L244" s="40"/>
      <c r="M244" s="196" t="s">
        <v>1</v>
      </c>
      <c r="N244" s="197" t="s">
        <v>44</v>
      </c>
      <c r="O244" s="72"/>
      <c r="P244" s="198">
        <f>O244*H244</f>
        <v>0</v>
      </c>
      <c r="Q244" s="198">
        <v>0</v>
      </c>
      <c r="R244" s="198">
        <f>Q244*H244</f>
        <v>0</v>
      </c>
      <c r="S244" s="198">
        <v>0</v>
      </c>
      <c r="T244" s="199">
        <f>S244*H244</f>
        <v>0</v>
      </c>
      <c r="U244" s="35"/>
      <c r="V244" s="35"/>
      <c r="W244" s="35"/>
      <c r="X244" s="35"/>
      <c r="Y244" s="35"/>
      <c r="Z244" s="35"/>
      <c r="AA244" s="35"/>
      <c r="AB244" s="35"/>
      <c r="AC244" s="35"/>
      <c r="AD244" s="35"/>
      <c r="AE244" s="35"/>
      <c r="AR244" s="200" t="s">
        <v>146</v>
      </c>
      <c r="AT244" s="200" t="s">
        <v>142</v>
      </c>
      <c r="AU244" s="200" t="s">
        <v>147</v>
      </c>
      <c r="AY244" s="18" t="s">
        <v>138</v>
      </c>
      <c r="BE244" s="201">
        <f>IF(N244="základní",J244,0)</f>
        <v>0</v>
      </c>
      <c r="BF244" s="201">
        <f>IF(N244="snížená",J244,0)</f>
        <v>0</v>
      </c>
      <c r="BG244" s="201">
        <f>IF(N244="zákl. přenesená",J244,0)</f>
        <v>0</v>
      </c>
      <c r="BH244" s="201">
        <f>IF(N244="sníž. přenesená",J244,0)</f>
        <v>0</v>
      </c>
      <c r="BI244" s="201">
        <f>IF(N244="nulová",J244,0)</f>
        <v>0</v>
      </c>
      <c r="BJ244" s="18" t="s">
        <v>87</v>
      </c>
      <c r="BK244" s="201">
        <f>ROUND(I244*H244,2)</f>
        <v>0</v>
      </c>
      <c r="BL244" s="18" t="s">
        <v>146</v>
      </c>
      <c r="BM244" s="200" t="s">
        <v>340</v>
      </c>
    </row>
    <row r="245" spans="1:65" s="14" customFormat="1" ht="11.25">
      <c r="B245" s="213"/>
      <c r="C245" s="214"/>
      <c r="D245" s="204" t="s">
        <v>149</v>
      </c>
      <c r="E245" s="215" t="s">
        <v>1</v>
      </c>
      <c r="F245" s="216" t="s">
        <v>341</v>
      </c>
      <c r="G245" s="214"/>
      <c r="H245" s="217">
        <v>13</v>
      </c>
      <c r="I245" s="218"/>
      <c r="J245" s="214"/>
      <c r="K245" s="214"/>
      <c r="L245" s="219"/>
      <c r="M245" s="220"/>
      <c r="N245" s="221"/>
      <c r="O245" s="221"/>
      <c r="P245" s="221"/>
      <c r="Q245" s="221"/>
      <c r="R245" s="221"/>
      <c r="S245" s="221"/>
      <c r="T245" s="222"/>
      <c r="AT245" s="223" t="s">
        <v>149</v>
      </c>
      <c r="AU245" s="223" t="s">
        <v>147</v>
      </c>
      <c r="AV245" s="14" t="s">
        <v>89</v>
      </c>
      <c r="AW245" s="14" t="s">
        <v>34</v>
      </c>
      <c r="AX245" s="14" t="s">
        <v>87</v>
      </c>
      <c r="AY245" s="223" t="s">
        <v>138</v>
      </c>
    </row>
    <row r="246" spans="1:65" s="2" customFormat="1" ht="33" customHeight="1">
      <c r="A246" s="35"/>
      <c r="B246" s="36"/>
      <c r="C246" s="188" t="s">
        <v>342</v>
      </c>
      <c r="D246" s="188" t="s">
        <v>142</v>
      </c>
      <c r="E246" s="189" t="s">
        <v>343</v>
      </c>
      <c r="F246" s="190" t="s">
        <v>344</v>
      </c>
      <c r="G246" s="191" t="s">
        <v>279</v>
      </c>
      <c r="H246" s="192">
        <v>13</v>
      </c>
      <c r="I246" s="193"/>
      <c r="J246" s="194">
        <f>ROUND(I246*H246,2)</f>
        <v>0</v>
      </c>
      <c r="K246" s="195"/>
      <c r="L246" s="40"/>
      <c r="M246" s="196" t="s">
        <v>1</v>
      </c>
      <c r="N246" s="197" t="s">
        <v>44</v>
      </c>
      <c r="O246" s="72"/>
      <c r="P246" s="198">
        <f>O246*H246</f>
        <v>0</v>
      </c>
      <c r="Q246" s="198">
        <v>6.0999999999999997E-4</v>
      </c>
      <c r="R246" s="198">
        <f>Q246*H246</f>
        <v>7.9299999999999995E-3</v>
      </c>
      <c r="S246" s="198">
        <v>0</v>
      </c>
      <c r="T246" s="199">
        <f>S246*H246</f>
        <v>0</v>
      </c>
      <c r="U246" s="35"/>
      <c r="V246" s="35"/>
      <c r="W246" s="35"/>
      <c r="X246" s="35"/>
      <c r="Y246" s="35"/>
      <c r="Z246" s="35"/>
      <c r="AA246" s="35"/>
      <c r="AB246" s="35"/>
      <c r="AC246" s="35"/>
      <c r="AD246" s="35"/>
      <c r="AE246" s="35"/>
      <c r="AR246" s="200" t="s">
        <v>146</v>
      </c>
      <c r="AT246" s="200" t="s">
        <v>142</v>
      </c>
      <c r="AU246" s="200" t="s">
        <v>147</v>
      </c>
      <c r="AY246" s="18" t="s">
        <v>138</v>
      </c>
      <c r="BE246" s="201">
        <f>IF(N246="základní",J246,0)</f>
        <v>0</v>
      </c>
      <c r="BF246" s="201">
        <f>IF(N246="snížená",J246,0)</f>
        <v>0</v>
      </c>
      <c r="BG246" s="201">
        <f>IF(N246="zákl. přenesená",J246,0)</f>
        <v>0</v>
      </c>
      <c r="BH246" s="201">
        <f>IF(N246="sníž. přenesená",J246,0)</f>
        <v>0</v>
      </c>
      <c r="BI246" s="201">
        <f>IF(N246="nulová",J246,0)</f>
        <v>0</v>
      </c>
      <c r="BJ246" s="18" t="s">
        <v>87</v>
      </c>
      <c r="BK246" s="201">
        <f>ROUND(I246*H246,2)</f>
        <v>0</v>
      </c>
      <c r="BL246" s="18" t="s">
        <v>146</v>
      </c>
      <c r="BM246" s="200" t="s">
        <v>345</v>
      </c>
    </row>
    <row r="247" spans="1:65" s="14" customFormat="1" ht="11.25">
      <c r="B247" s="213"/>
      <c r="C247" s="214"/>
      <c r="D247" s="204" t="s">
        <v>149</v>
      </c>
      <c r="E247" s="215" t="s">
        <v>1</v>
      </c>
      <c r="F247" s="216" t="s">
        <v>341</v>
      </c>
      <c r="G247" s="214"/>
      <c r="H247" s="217">
        <v>13</v>
      </c>
      <c r="I247" s="218"/>
      <c r="J247" s="214"/>
      <c r="K247" s="214"/>
      <c r="L247" s="219"/>
      <c r="M247" s="220"/>
      <c r="N247" s="221"/>
      <c r="O247" s="221"/>
      <c r="P247" s="221"/>
      <c r="Q247" s="221"/>
      <c r="R247" s="221"/>
      <c r="S247" s="221"/>
      <c r="T247" s="222"/>
      <c r="AT247" s="223" t="s">
        <v>149</v>
      </c>
      <c r="AU247" s="223" t="s">
        <v>147</v>
      </c>
      <c r="AV247" s="14" t="s">
        <v>89</v>
      </c>
      <c r="AW247" s="14" t="s">
        <v>34</v>
      </c>
      <c r="AX247" s="14" t="s">
        <v>87</v>
      </c>
      <c r="AY247" s="223" t="s">
        <v>138</v>
      </c>
    </row>
    <row r="248" spans="1:65" s="2" customFormat="1" ht="21.75" customHeight="1">
      <c r="A248" s="35"/>
      <c r="B248" s="36"/>
      <c r="C248" s="188" t="s">
        <v>346</v>
      </c>
      <c r="D248" s="188" t="s">
        <v>142</v>
      </c>
      <c r="E248" s="189" t="s">
        <v>347</v>
      </c>
      <c r="F248" s="190" t="s">
        <v>348</v>
      </c>
      <c r="G248" s="191" t="s">
        <v>186</v>
      </c>
      <c r="H248" s="192">
        <v>222</v>
      </c>
      <c r="I248" s="193"/>
      <c r="J248" s="194">
        <f>ROUND(I248*H248,2)</f>
        <v>0</v>
      </c>
      <c r="K248" s="195"/>
      <c r="L248" s="40"/>
      <c r="M248" s="196" t="s">
        <v>1</v>
      </c>
      <c r="N248" s="197" t="s">
        <v>44</v>
      </c>
      <c r="O248" s="72"/>
      <c r="P248" s="198">
        <f>O248*H248</f>
        <v>0</v>
      </c>
      <c r="Q248" s="198">
        <v>0</v>
      </c>
      <c r="R248" s="198">
        <f>Q248*H248</f>
        <v>0</v>
      </c>
      <c r="S248" s="198">
        <v>0.02</v>
      </c>
      <c r="T248" s="199">
        <f>S248*H248</f>
        <v>4.4400000000000004</v>
      </c>
      <c r="U248" s="35"/>
      <c r="V248" s="35"/>
      <c r="W248" s="35"/>
      <c r="X248" s="35"/>
      <c r="Y248" s="35"/>
      <c r="Z248" s="35"/>
      <c r="AA248" s="35"/>
      <c r="AB248" s="35"/>
      <c r="AC248" s="35"/>
      <c r="AD248" s="35"/>
      <c r="AE248" s="35"/>
      <c r="AR248" s="200" t="s">
        <v>146</v>
      </c>
      <c r="AT248" s="200" t="s">
        <v>142</v>
      </c>
      <c r="AU248" s="200" t="s">
        <v>147</v>
      </c>
      <c r="AY248" s="18" t="s">
        <v>138</v>
      </c>
      <c r="BE248" s="201">
        <f>IF(N248="základní",J248,0)</f>
        <v>0</v>
      </c>
      <c r="BF248" s="201">
        <f>IF(N248="snížená",J248,0)</f>
        <v>0</v>
      </c>
      <c r="BG248" s="201">
        <f>IF(N248="zákl. přenesená",J248,0)</f>
        <v>0</v>
      </c>
      <c r="BH248" s="201">
        <f>IF(N248="sníž. přenesená",J248,0)</f>
        <v>0</v>
      </c>
      <c r="BI248" s="201">
        <f>IF(N248="nulová",J248,0)</f>
        <v>0</v>
      </c>
      <c r="BJ248" s="18" t="s">
        <v>87</v>
      </c>
      <c r="BK248" s="201">
        <f>ROUND(I248*H248,2)</f>
        <v>0</v>
      </c>
      <c r="BL248" s="18" t="s">
        <v>146</v>
      </c>
      <c r="BM248" s="200" t="s">
        <v>349</v>
      </c>
    </row>
    <row r="249" spans="1:65" s="14" customFormat="1" ht="11.25">
      <c r="B249" s="213"/>
      <c r="C249" s="214"/>
      <c r="D249" s="204" t="s">
        <v>149</v>
      </c>
      <c r="E249" s="215" t="s">
        <v>1</v>
      </c>
      <c r="F249" s="216" t="s">
        <v>350</v>
      </c>
      <c r="G249" s="214"/>
      <c r="H249" s="217">
        <v>172</v>
      </c>
      <c r="I249" s="218"/>
      <c r="J249" s="214"/>
      <c r="K249" s="214"/>
      <c r="L249" s="219"/>
      <c r="M249" s="220"/>
      <c r="N249" s="221"/>
      <c r="O249" s="221"/>
      <c r="P249" s="221"/>
      <c r="Q249" s="221"/>
      <c r="R249" s="221"/>
      <c r="S249" s="221"/>
      <c r="T249" s="222"/>
      <c r="AT249" s="223" t="s">
        <v>149</v>
      </c>
      <c r="AU249" s="223" t="s">
        <v>147</v>
      </c>
      <c r="AV249" s="14" t="s">
        <v>89</v>
      </c>
      <c r="AW249" s="14" t="s">
        <v>34</v>
      </c>
      <c r="AX249" s="14" t="s">
        <v>79</v>
      </c>
      <c r="AY249" s="223" t="s">
        <v>138</v>
      </c>
    </row>
    <row r="250" spans="1:65" s="14" customFormat="1" ht="11.25">
      <c r="B250" s="213"/>
      <c r="C250" s="214"/>
      <c r="D250" s="204" t="s">
        <v>149</v>
      </c>
      <c r="E250" s="215" t="s">
        <v>1</v>
      </c>
      <c r="F250" s="216" t="s">
        <v>351</v>
      </c>
      <c r="G250" s="214"/>
      <c r="H250" s="217">
        <v>50</v>
      </c>
      <c r="I250" s="218"/>
      <c r="J250" s="214"/>
      <c r="K250" s="214"/>
      <c r="L250" s="219"/>
      <c r="M250" s="220"/>
      <c r="N250" s="221"/>
      <c r="O250" s="221"/>
      <c r="P250" s="221"/>
      <c r="Q250" s="221"/>
      <c r="R250" s="221"/>
      <c r="S250" s="221"/>
      <c r="T250" s="222"/>
      <c r="AT250" s="223" t="s">
        <v>149</v>
      </c>
      <c r="AU250" s="223" t="s">
        <v>147</v>
      </c>
      <c r="AV250" s="14" t="s">
        <v>89</v>
      </c>
      <c r="AW250" s="14" t="s">
        <v>34</v>
      </c>
      <c r="AX250" s="14" t="s">
        <v>79</v>
      </c>
      <c r="AY250" s="223" t="s">
        <v>138</v>
      </c>
    </row>
    <row r="251" spans="1:65" s="16" customFormat="1" ht="11.25">
      <c r="B251" s="235"/>
      <c r="C251" s="236"/>
      <c r="D251" s="204" t="s">
        <v>149</v>
      </c>
      <c r="E251" s="237" t="s">
        <v>1</v>
      </c>
      <c r="F251" s="238" t="s">
        <v>156</v>
      </c>
      <c r="G251" s="236"/>
      <c r="H251" s="239">
        <v>222</v>
      </c>
      <c r="I251" s="240"/>
      <c r="J251" s="236"/>
      <c r="K251" s="236"/>
      <c r="L251" s="241"/>
      <c r="M251" s="242"/>
      <c r="N251" s="243"/>
      <c r="O251" s="243"/>
      <c r="P251" s="243"/>
      <c r="Q251" s="243"/>
      <c r="R251" s="243"/>
      <c r="S251" s="243"/>
      <c r="T251" s="244"/>
      <c r="AT251" s="245" t="s">
        <v>149</v>
      </c>
      <c r="AU251" s="245" t="s">
        <v>147</v>
      </c>
      <c r="AV251" s="16" t="s">
        <v>146</v>
      </c>
      <c r="AW251" s="16" t="s">
        <v>34</v>
      </c>
      <c r="AX251" s="16" t="s">
        <v>87</v>
      </c>
      <c r="AY251" s="245" t="s">
        <v>138</v>
      </c>
    </row>
    <row r="252" spans="1:65" s="12" customFormat="1" ht="20.85" customHeight="1">
      <c r="B252" s="172"/>
      <c r="C252" s="173"/>
      <c r="D252" s="174" t="s">
        <v>78</v>
      </c>
      <c r="E252" s="186" t="s">
        <v>352</v>
      </c>
      <c r="F252" s="186" t="s">
        <v>353</v>
      </c>
      <c r="G252" s="173"/>
      <c r="H252" s="173"/>
      <c r="I252" s="176"/>
      <c r="J252" s="187">
        <f>BK252</f>
        <v>0</v>
      </c>
      <c r="K252" s="173"/>
      <c r="L252" s="178"/>
      <c r="M252" s="179"/>
      <c r="N252" s="180"/>
      <c r="O252" s="180"/>
      <c r="P252" s="181">
        <f>SUM(P253:P267)</f>
        <v>0</v>
      </c>
      <c r="Q252" s="180"/>
      <c r="R252" s="181">
        <f>SUM(R253:R267)</f>
        <v>0</v>
      </c>
      <c r="S252" s="180"/>
      <c r="T252" s="182">
        <f>SUM(T253:T267)</f>
        <v>70.618499999999997</v>
      </c>
      <c r="AR252" s="183" t="s">
        <v>87</v>
      </c>
      <c r="AT252" s="184" t="s">
        <v>78</v>
      </c>
      <c r="AU252" s="184" t="s">
        <v>89</v>
      </c>
      <c r="AY252" s="183" t="s">
        <v>138</v>
      </c>
      <c r="BK252" s="185">
        <f>SUM(BK253:BK267)</f>
        <v>0</v>
      </c>
    </row>
    <row r="253" spans="1:65" s="2" customFormat="1" ht="21.75" customHeight="1">
      <c r="A253" s="35"/>
      <c r="B253" s="36"/>
      <c r="C253" s="188" t="s">
        <v>354</v>
      </c>
      <c r="D253" s="188" t="s">
        <v>142</v>
      </c>
      <c r="E253" s="189" t="s">
        <v>355</v>
      </c>
      <c r="F253" s="190" t="s">
        <v>356</v>
      </c>
      <c r="G253" s="191" t="s">
        <v>186</v>
      </c>
      <c r="H253" s="192">
        <v>159</v>
      </c>
      <c r="I253" s="193"/>
      <c r="J253" s="194">
        <f>ROUND(I253*H253,2)</f>
        <v>0</v>
      </c>
      <c r="K253" s="195"/>
      <c r="L253" s="40"/>
      <c r="M253" s="196" t="s">
        <v>1</v>
      </c>
      <c r="N253" s="197" t="s">
        <v>44</v>
      </c>
      <c r="O253" s="72"/>
      <c r="P253" s="198">
        <f>O253*H253</f>
        <v>0</v>
      </c>
      <c r="Q253" s="198">
        <v>0</v>
      </c>
      <c r="R253" s="198">
        <f>Q253*H253</f>
        <v>0</v>
      </c>
      <c r="S253" s="198">
        <v>0.44</v>
      </c>
      <c r="T253" s="199">
        <f>S253*H253</f>
        <v>69.959999999999994</v>
      </c>
      <c r="U253" s="35"/>
      <c r="V253" s="35"/>
      <c r="W253" s="35"/>
      <c r="X253" s="35"/>
      <c r="Y253" s="35"/>
      <c r="Z253" s="35"/>
      <c r="AA253" s="35"/>
      <c r="AB253" s="35"/>
      <c r="AC253" s="35"/>
      <c r="AD253" s="35"/>
      <c r="AE253" s="35"/>
      <c r="AR253" s="200" t="s">
        <v>146</v>
      </c>
      <c r="AT253" s="200" t="s">
        <v>142</v>
      </c>
      <c r="AU253" s="200" t="s">
        <v>147</v>
      </c>
      <c r="AY253" s="18" t="s">
        <v>138</v>
      </c>
      <c r="BE253" s="201">
        <f>IF(N253="základní",J253,0)</f>
        <v>0</v>
      </c>
      <c r="BF253" s="201">
        <f>IF(N253="snížená",J253,0)</f>
        <v>0</v>
      </c>
      <c r="BG253" s="201">
        <f>IF(N253="zákl. přenesená",J253,0)</f>
        <v>0</v>
      </c>
      <c r="BH253" s="201">
        <f>IF(N253="sníž. přenesená",J253,0)</f>
        <v>0</v>
      </c>
      <c r="BI253" s="201">
        <f>IF(N253="nulová",J253,0)</f>
        <v>0</v>
      </c>
      <c r="BJ253" s="18" t="s">
        <v>87</v>
      </c>
      <c r="BK253" s="201">
        <f>ROUND(I253*H253,2)</f>
        <v>0</v>
      </c>
      <c r="BL253" s="18" t="s">
        <v>146</v>
      </c>
      <c r="BM253" s="200" t="s">
        <v>357</v>
      </c>
    </row>
    <row r="254" spans="1:65" s="14" customFormat="1" ht="11.25">
      <c r="B254" s="213"/>
      <c r="C254" s="214"/>
      <c r="D254" s="204" t="s">
        <v>149</v>
      </c>
      <c r="E254" s="215" t="s">
        <v>1</v>
      </c>
      <c r="F254" s="216" t="s">
        <v>358</v>
      </c>
      <c r="G254" s="214"/>
      <c r="H254" s="217">
        <v>159</v>
      </c>
      <c r="I254" s="218"/>
      <c r="J254" s="214"/>
      <c r="K254" s="214"/>
      <c r="L254" s="219"/>
      <c r="M254" s="220"/>
      <c r="N254" s="221"/>
      <c r="O254" s="221"/>
      <c r="P254" s="221"/>
      <c r="Q254" s="221"/>
      <c r="R254" s="221"/>
      <c r="S254" s="221"/>
      <c r="T254" s="222"/>
      <c r="AT254" s="223" t="s">
        <v>149</v>
      </c>
      <c r="AU254" s="223" t="s">
        <v>147</v>
      </c>
      <c r="AV254" s="14" t="s">
        <v>89</v>
      </c>
      <c r="AW254" s="14" t="s">
        <v>34</v>
      </c>
      <c r="AX254" s="14" t="s">
        <v>87</v>
      </c>
      <c r="AY254" s="223" t="s">
        <v>138</v>
      </c>
    </row>
    <row r="255" spans="1:65" s="2" customFormat="1" ht="21.75" customHeight="1">
      <c r="A255" s="35"/>
      <c r="B255" s="36"/>
      <c r="C255" s="188" t="s">
        <v>359</v>
      </c>
      <c r="D255" s="188" t="s">
        <v>142</v>
      </c>
      <c r="E255" s="189" t="s">
        <v>360</v>
      </c>
      <c r="F255" s="190" t="s">
        <v>361</v>
      </c>
      <c r="G255" s="191" t="s">
        <v>186</v>
      </c>
      <c r="H255" s="192">
        <v>0.5</v>
      </c>
      <c r="I255" s="193"/>
      <c r="J255" s="194">
        <f>ROUND(I255*H255,2)</f>
        <v>0</v>
      </c>
      <c r="K255" s="195"/>
      <c r="L255" s="40"/>
      <c r="M255" s="196" t="s">
        <v>1</v>
      </c>
      <c r="N255" s="197" t="s">
        <v>44</v>
      </c>
      <c r="O255" s="72"/>
      <c r="P255" s="198">
        <f>O255*H255</f>
        <v>0</v>
      </c>
      <c r="Q255" s="198">
        <v>0</v>
      </c>
      <c r="R255" s="198">
        <f>Q255*H255</f>
        <v>0</v>
      </c>
      <c r="S255" s="198">
        <v>0.41699999999999998</v>
      </c>
      <c r="T255" s="199">
        <f>S255*H255</f>
        <v>0.20849999999999999</v>
      </c>
      <c r="U255" s="35"/>
      <c r="V255" s="35"/>
      <c r="W255" s="35"/>
      <c r="X255" s="35"/>
      <c r="Y255" s="35"/>
      <c r="Z255" s="35"/>
      <c r="AA255" s="35"/>
      <c r="AB255" s="35"/>
      <c r="AC255" s="35"/>
      <c r="AD255" s="35"/>
      <c r="AE255" s="35"/>
      <c r="AR255" s="200" t="s">
        <v>146</v>
      </c>
      <c r="AT255" s="200" t="s">
        <v>142</v>
      </c>
      <c r="AU255" s="200" t="s">
        <v>147</v>
      </c>
      <c r="AY255" s="18" t="s">
        <v>138</v>
      </c>
      <c r="BE255" s="201">
        <f>IF(N255="základní",J255,0)</f>
        <v>0</v>
      </c>
      <c r="BF255" s="201">
        <f>IF(N255="snížená",J255,0)</f>
        <v>0</v>
      </c>
      <c r="BG255" s="201">
        <f>IF(N255="zákl. přenesená",J255,0)</f>
        <v>0</v>
      </c>
      <c r="BH255" s="201">
        <f>IF(N255="sníž. přenesená",J255,0)</f>
        <v>0</v>
      </c>
      <c r="BI255" s="201">
        <f>IF(N255="nulová",J255,0)</f>
        <v>0</v>
      </c>
      <c r="BJ255" s="18" t="s">
        <v>87</v>
      </c>
      <c r="BK255" s="201">
        <f>ROUND(I255*H255,2)</f>
        <v>0</v>
      </c>
      <c r="BL255" s="18" t="s">
        <v>146</v>
      </c>
      <c r="BM255" s="200" t="s">
        <v>362</v>
      </c>
    </row>
    <row r="256" spans="1:65" s="14" customFormat="1" ht="11.25">
      <c r="B256" s="213"/>
      <c r="C256" s="214"/>
      <c r="D256" s="204" t="s">
        <v>149</v>
      </c>
      <c r="E256" s="215" t="s">
        <v>1</v>
      </c>
      <c r="F256" s="216" t="s">
        <v>363</v>
      </c>
      <c r="G256" s="214"/>
      <c r="H256" s="217">
        <v>0.5</v>
      </c>
      <c r="I256" s="218"/>
      <c r="J256" s="214"/>
      <c r="K256" s="214"/>
      <c r="L256" s="219"/>
      <c r="M256" s="220"/>
      <c r="N256" s="221"/>
      <c r="O256" s="221"/>
      <c r="P256" s="221"/>
      <c r="Q256" s="221"/>
      <c r="R256" s="221"/>
      <c r="S256" s="221"/>
      <c r="T256" s="222"/>
      <c r="AT256" s="223" t="s">
        <v>149</v>
      </c>
      <c r="AU256" s="223" t="s">
        <v>147</v>
      </c>
      <c r="AV256" s="14" t="s">
        <v>89</v>
      </c>
      <c r="AW256" s="14" t="s">
        <v>34</v>
      </c>
      <c r="AX256" s="14" t="s">
        <v>87</v>
      </c>
      <c r="AY256" s="223" t="s">
        <v>138</v>
      </c>
    </row>
    <row r="257" spans="1:65" s="2" customFormat="1" ht="21.75" customHeight="1">
      <c r="A257" s="35"/>
      <c r="B257" s="36"/>
      <c r="C257" s="188" t="s">
        <v>364</v>
      </c>
      <c r="D257" s="188" t="s">
        <v>142</v>
      </c>
      <c r="E257" s="189" t="s">
        <v>365</v>
      </c>
      <c r="F257" s="190" t="s">
        <v>366</v>
      </c>
      <c r="G257" s="191" t="s">
        <v>186</v>
      </c>
      <c r="H257" s="192">
        <v>0.5</v>
      </c>
      <c r="I257" s="193"/>
      <c r="J257" s="194">
        <f>ROUND(I257*H257,2)</f>
        <v>0</v>
      </c>
      <c r="K257" s="195"/>
      <c r="L257" s="40"/>
      <c r="M257" s="196" t="s">
        <v>1</v>
      </c>
      <c r="N257" s="197" t="s">
        <v>44</v>
      </c>
      <c r="O257" s="72"/>
      <c r="P257" s="198">
        <f>O257*H257</f>
        <v>0</v>
      </c>
      <c r="Q257" s="198">
        <v>0</v>
      </c>
      <c r="R257" s="198">
        <f>Q257*H257</f>
        <v>0</v>
      </c>
      <c r="S257" s="198">
        <v>0.32</v>
      </c>
      <c r="T257" s="199">
        <f>S257*H257</f>
        <v>0.16</v>
      </c>
      <c r="U257" s="35"/>
      <c r="V257" s="35"/>
      <c r="W257" s="35"/>
      <c r="X257" s="35"/>
      <c r="Y257" s="35"/>
      <c r="Z257" s="35"/>
      <c r="AA257" s="35"/>
      <c r="AB257" s="35"/>
      <c r="AC257" s="35"/>
      <c r="AD257" s="35"/>
      <c r="AE257" s="35"/>
      <c r="AR257" s="200" t="s">
        <v>146</v>
      </c>
      <c r="AT257" s="200" t="s">
        <v>142</v>
      </c>
      <c r="AU257" s="200" t="s">
        <v>147</v>
      </c>
      <c r="AY257" s="18" t="s">
        <v>138</v>
      </c>
      <c r="BE257" s="201">
        <f>IF(N257="základní",J257,0)</f>
        <v>0</v>
      </c>
      <c r="BF257" s="201">
        <f>IF(N257="snížená",J257,0)</f>
        <v>0</v>
      </c>
      <c r="BG257" s="201">
        <f>IF(N257="zákl. přenesená",J257,0)</f>
        <v>0</v>
      </c>
      <c r="BH257" s="201">
        <f>IF(N257="sníž. přenesená",J257,0)</f>
        <v>0</v>
      </c>
      <c r="BI257" s="201">
        <f>IF(N257="nulová",J257,0)</f>
        <v>0</v>
      </c>
      <c r="BJ257" s="18" t="s">
        <v>87</v>
      </c>
      <c r="BK257" s="201">
        <f>ROUND(I257*H257,2)</f>
        <v>0</v>
      </c>
      <c r="BL257" s="18" t="s">
        <v>146</v>
      </c>
      <c r="BM257" s="200" t="s">
        <v>367</v>
      </c>
    </row>
    <row r="258" spans="1:65" s="14" customFormat="1" ht="11.25">
      <c r="B258" s="213"/>
      <c r="C258" s="214"/>
      <c r="D258" s="204" t="s">
        <v>149</v>
      </c>
      <c r="E258" s="215" t="s">
        <v>1</v>
      </c>
      <c r="F258" s="216" t="s">
        <v>368</v>
      </c>
      <c r="G258" s="214"/>
      <c r="H258" s="217">
        <v>0.5</v>
      </c>
      <c r="I258" s="218"/>
      <c r="J258" s="214"/>
      <c r="K258" s="214"/>
      <c r="L258" s="219"/>
      <c r="M258" s="220"/>
      <c r="N258" s="221"/>
      <c r="O258" s="221"/>
      <c r="P258" s="221"/>
      <c r="Q258" s="221"/>
      <c r="R258" s="221"/>
      <c r="S258" s="221"/>
      <c r="T258" s="222"/>
      <c r="AT258" s="223" t="s">
        <v>149</v>
      </c>
      <c r="AU258" s="223" t="s">
        <v>147</v>
      </c>
      <c r="AV258" s="14" t="s">
        <v>89</v>
      </c>
      <c r="AW258" s="14" t="s">
        <v>34</v>
      </c>
      <c r="AX258" s="14" t="s">
        <v>87</v>
      </c>
      <c r="AY258" s="223" t="s">
        <v>138</v>
      </c>
    </row>
    <row r="259" spans="1:65" s="2" customFormat="1" ht="21.75" customHeight="1">
      <c r="A259" s="35"/>
      <c r="B259" s="36"/>
      <c r="C259" s="188" t="s">
        <v>369</v>
      </c>
      <c r="D259" s="188" t="s">
        <v>142</v>
      </c>
      <c r="E259" s="189" t="s">
        <v>370</v>
      </c>
      <c r="F259" s="190" t="s">
        <v>371</v>
      </c>
      <c r="G259" s="191" t="s">
        <v>186</v>
      </c>
      <c r="H259" s="192">
        <v>1</v>
      </c>
      <c r="I259" s="193"/>
      <c r="J259" s="194">
        <f>ROUND(I259*H259,2)</f>
        <v>0</v>
      </c>
      <c r="K259" s="195"/>
      <c r="L259" s="40"/>
      <c r="M259" s="196" t="s">
        <v>1</v>
      </c>
      <c r="N259" s="197" t="s">
        <v>44</v>
      </c>
      <c r="O259" s="72"/>
      <c r="P259" s="198">
        <f>O259*H259</f>
        <v>0</v>
      </c>
      <c r="Q259" s="198">
        <v>0</v>
      </c>
      <c r="R259" s="198">
        <f>Q259*H259</f>
        <v>0</v>
      </c>
      <c r="S259" s="198">
        <v>0.28999999999999998</v>
      </c>
      <c r="T259" s="199">
        <f>S259*H259</f>
        <v>0.28999999999999998</v>
      </c>
      <c r="U259" s="35"/>
      <c r="V259" s="35"/>
      <c r="W259" s="35"/>
      <c r="X259" s="35"/>
      <c r="Y259" s="35"/>
      <c r="Z259" s="35"/>
      <c r="AA259" s="35"/>
      <c r="AB259" s="35"/>
      <c r="AC259" s="35"/>
      <c r="AD259" s="35"/>
      <c r="AE259" s="35"/>
      <c r="AR259" s="200" t="s">
        <v>146</v>
      </c>
      <c r="AT259" s="200" t="s">
        <v>142</v>
      </c>
      <c r="AU259" s="200" t="s">
        <v>147</v>
      </c>
      <c r="AY259" s="18" t="s">
        <v>138</v>
      </c>
      <c r="BE259" s="201">
        <f>IF(N259="základní",J259,0)</f>
        <v>0</v>
      </c>
      <c r="BF259" s="201">
        <f>IF(N259="snížená",J259,0)</f>
        <v>0</v>
      </c>
      <c r="BG259" s="201">
        <f>IF(N259="zákl. přenesená",J259,0)</f>
        <v>0</v>
      </c>
      <c r="BH259" s="201">
        <f>IF(N259="sníž. přenesená",J259,0)</f>
        <v>0</v>
      </c>
      <c r="BI259" s="201">
        <f>IF(N259="nulová",J259,0)</f>
        <v>0</v>
      </c>
      <c r="BJ259" s="18" t="s">
        <v>87</v>
      </c>
      <c r="BK259" s="201">
        <f>ROUND(I259*H259,2)</f>
        <v>0</v>
      </c>
      <c r="BL259" s="18" t="s">
        <v>146</v>
      </c>
      <c r="BM259" s="200" t="s">
        <v>372</v>
      </c>
    </row>
    <row r="260" spans="1:65" s="13" customFormat="1" ht="11.25">
      <c r="B260" s="202"/>
      <c r="C260" s="203"/>
      <c r="D260" s="204" t="s">
        <v>149</v>
      </c>
      <c r="E260" s="205" t="s">
        <v>1</v>
      </c>
      <c r="F260" s="206" t="s">
        <v>373</v>
      </c>
      <c r="G260" s="203"/>
      <c r="H260" s="205" t="s">
        <v>1</v>
      </c>
      <c r="I260" s="207"/>
      <c r="J260" s="203"/>
      <c r="K260" s="203"/>
      <c r="L260" s="208"/>
      <c r="M260" s="209"/>
      <c r="N260" s="210"/>
      <c r="O260" s="210"/>
      <c r="P260" s="210"/>
      <c r="Q260" s="210"/>
      <c r="R260" s="210"/>
      <c r="S260" s="210"/>
      <c r="T260" s="211"/>
      <c r="AT260" s="212" t="s">
        <v>149</v>
      </c>
      <c r="AU260" s="212" t="s">
        <v>147</v>
      </c>
      <c r="AV260" s="13" t="s">
        <v>87</v>
      </c>
      <c r="AW260" s="13" t="s">
        <v>34</v>
      </c>
      <c r="AX260" s="13" t="s">
        <v>79</v>
      </c>
      <c r="AY260" s="212" t="s">
        <v>138</v>
      </c>
    </row>
    <row r="261" spans="1:65" s="14" customFormat="1" ht="11.25">
      <c r="B261" s="213"/>
      <c r="C261" s="214"/>
      <c r="D261" s="204" t="s">
        <v>149</v>
      </c>
      <c r="E261" s="215" t="s">
        <v>1</v>
      </c>
      <c r="F261" s="216" t="s">
        <v>374</v>
      </c>
      <c r="G261" s="214"/>
      <c r="H261" s="217">
        <v>0.5</v>
      </c>
      <c r="I261" s="218"/>
      <c r="J261" s="214"/>
      <c r="K261" s="214"/>
      <c r="L261" s="219"/>
      <c r="M261" s="220"/>
      <c r="N261" s="221"/>
      <c r="O261" s="221"/>
      <c r="P261" s="221"/>
      <c r="Q261" s="221"/>
      <c r="R261" s="221"/>
      <c r="S261" s="221"/>
      <c r="T261" s="222"/>
      <c r="AT261" s="223" t="s">
        <v>149</v>
      </c>
      <c r="AU261" s="223" t="s">
        <v>147</v>
      </c>
      <c r="AV261" s="14" t="s">
        <v>89</v>
      </c>
      <c r="AW261" s="14" t="s">
        <v>34</v>
      </c>
      <c r="AX261" s="14" t="s">
        <v>79</v>
      </c>
      <c r="AY261" s="223" t="s">
        <v>138</v>
      </c>
    </row>
    <row r="262" spans="1:65" s="14" customFormat="1" ht="11.25">
      <c r="B262" s="213"/>
      <c r="C262" s="214"/>
      <c r="D262" s="204" t="s">
        <v>149</v>
      </c>
      <c r="E262" s="215" t="s">
        <v>1</v>
      </c>
      <c r="F262" s="216" t="s">
        <v>375</v>
      </c>
      <c r="G262" s="214"/>
      <c r="H262" s="217">
        <v>0.5</v>
      </c>
      <c r="I262" s="218"/>
      <c r="J262" s="214"/>
      <c r="K262" s="214"/>
      <c r="L262" s="219"/>
      <c r="M262" s="220"/>
      <c r="N262" s="221"/>
      <c r="O262" s="221"/>
      <c r="P262" s="221"/>
      <c r="Q262" s="221"/>
      <c r="R262" s="221"/>
      <c r="S262" s="221"/>
      <c r="T262" s="222"/>
      <c r="AT262" s="223" t="s">
        <v>149</v>
      </c>
      <c r="AU262" s="223" t="s">
        <v>147</v>
      </c>
      <c r="AV262" s="14" t="s">
        <v>89</v>
      </c>
      <c r="AW262" s="14" t="s">
        <v>34</v>
      </c>
      <c r="AX262" s="14" t="s">
        <v>79</v>
      </c>
      <c r="AY262" s="223" t="s">
        <v>138</v>
      </c>
    </row>
    <row r="263" spans="1:65" s="16" customFormat="1" ht="11.25">
      <c r="B263" s="235"/>
      <c r="C263" s="236"/>
      <c r="D263" s="204" t="s">
        <v>149</v>
      </c>
      <c r="E263" s="237" t="s">
        <v>1</v>
      </c>
      <c r="F263" s="238" t="s">
        <v>156</v>
      </c>
      <c r="G263" s="236"/>
      <c r="H263" s="239">
        <v>1</v>
      </c>
      <c r="I263" s="240"/>
      <c r="J263" s="236"/>
      <c r="K263" s="236"/>
      <c r="L263" s="241"/>
      <c r="M263" s="242"/>
      <c r="N263" s="243"/>
      <c r="O263" s="243"/>
      <c r="P263" s="243"/>
      <c r="Q263" s="243"/>
      <c r="R263" s="243"/>
      <c r="S263" s="243"/>
      <c r="T263" s="244"/>
      <c r="AT263" s="245" t="s">
        <v>149</v>
      </c>
      <c r="AU263" s="245" t="s">
        <v>147</v>
      </c>
      <c r="AV263" s="16" t="s">
        <v>146</v>
      </c>
      <c r="AW263" s="16" t="s">
        <v>34</v>
      </c>
      <c r="AX263" s="16" t="s">
        <v>87</v>
      </c>
      <c r="AY263" s="245" t="s">
        <v>138</v>
      </c>
    </row>
    <row r="264" spans="1:65" s="2" customFormat="1" ht="21.75" customHeight="1">
      <c r="A264" s="35"/>
      <c r="B264" s="36"/>
      <c r="C264" s="188" t="s">
        <v>376</v>
      </c>
      <c r="D264" s="188" t="s">
        <v>142</v>
      </c>
      <c r="E264" s="189" t="s">
        <v>377</v>
      </c>
      <c r="F264" s="190" t="s">
        <v>378</v>
      </c>
      <c r="G264" s="191" t="s">
        <v>186</v>
      </c>
      <c r="H264" s="192">
        <v>0.5</v>
      </c>
      <c r="I264" s="193"/>
      <c r="J264" s="194">
        <f>ROUND(I264*H264,2)</f>
        <v>0</v>
      </c>
      <c r="K264" s="195"/>
      <c r="L264" s="40"/>
      <c r="M264" s="196" t="s">
        <v>1</v>
      </c>
      <c r="N264" s="197" t="s">
        <v>44</v>
      </c>
      <c r="O264" s="72"/>
      <c r="P264" s="198">
        <f>O264*H264</f>
        <v>0</v>
      </c>
      <c r="Q264" s="198">
        <v>0</v>
      </c>
      <c r="R264" s="198">
        <f>Q264*H264</f>
        <v>0</v>
      </c>
      <c r="S264" s="198">
        <v>0</v>
      </c>
      <c r="T264" s="199">
        <f>S264*H264</f>
        <v>0</v>
      </c>
      <c r="U264" s="35"/>
      <c r="V264" s="35"/>
      <c r="W264" s="35"/>
      <c r="X264" s="35"/>
      <c r="Y264" s="35"/>
      <c r="Z264" s="35"/>
      <c r="AA264" s="35"/>
      <c r="AB264" s="35"/>
      <c r="AC264" s="35"/>
      <c r="AD264" s="35"/>
      <c r="AE264" s="35"/>
      <c r="AR264" s="200" t="s">
        <v>146</v>
      </c>
      <c r="AT264" s="200" t="s">
        <v>142</v>
      </c>
      <c r="AU264" s="200" t="s">
        <v>147</v>
      </c>
      <c r="AY264" s="18" t="s">
        <v>138</v>
      </c>
      <c r="BE264" s="201">
        <f>IF(N264="základní",J264,0)</f>
        <v>0</v>
      </c>
      <c r="BF264" s="201">
        <f>IF(N264="snížená",J264,0)</f>
        <v>0</v>
      </c>
      <c r="BG264" s="201">
        <f>IF(N264="zákl. přenesená",J264,0)</f>
        <v>0</v>
      </c>
      <c r="BH264" s="201">
        <f>IF(N264="sníž. přenesená",J264,0)</f>
        <v>0</v>
      </c>
      <c r="BI264" s="201">
        <f>IF(N264="nulová",J264,0)</f>
        <v>0</v>
      </c>
      <c r="BJ264" s="18" t="s">
        <v>87</v>
      </c>
      <c r="BK264" s="201">
        <f>ROUND(I264*H264,2)</f>
        <v>0</v>
      </c>
      <c r="BL264" s="18" t="s">
        <v>146</v>
      </c>
      <c r="BM264" s="200" t="s">
        <v>379</v>
      </c>
    </row>
    <row r="265" spans="1:65" s="14" customFormat="1" ht="11.25">
      <c r="B265" s="213"/>
      <c r="C265" s="214"/>
      <c r="D265" s="204" t="s">
        <v>149</v>
      </c>
      <c r="E265" s="215" t="s">
        <v>1</v>
      </c>
      <c r="F265" s="216" t="s">
        <v>380</v>
      </c>
      <c r="G265" s="214"/>
      <c r="H265" s="217">
        <v>0.5</v>
      </c>
      <c r="I265" s="218"/>
      <c r="J265" s="214"/>
      <c r="K265" s="214"/>
      <c r="L265" s="219"/>
      <c r="M265" s="220"/>
      <c r="N265" s="221"/>
      <c r="O265" s="221"/>
      <c r="P265" s="221"/>
      <c r="Q265" s="221"/>
      <c r="R265" s="221"/>
      <c r="S265" s="221"/>
      <c r="T265" s="222"/>
      <c r="AT265" s="223" t="s">
        <v>149</v>
      </c>
      <c r="AU265" s="223" t="s">
        <v>147</v>
      </c>
      <c r="AV265" s="14" t="s">
        <v>89</v>
      </c>
      <c r="AW265" s="14" t="s">
        <v>34</v>
      </c>
      <c r="AX265" s="14" t="s">
        <v>87</v>
      </c>
      <c r="AY265" s="223" t="s">
        <v>138</v>
      </c>
    </row>
    <row r="266" spans="1:65" s="2" customFormat="1" ht="21.75" customHeight="1">
      <c r="A266" s="35"/>
      <c r="B266" s="36"/>
      <c r="C266" s="188" t="s">
        <v>381</v>
      </c>
      <c r="D266" s="188" t="s">
        <v>142</v>
      </c>
      <c r="E266" s="189" t="s">
        <v>382</v>
      </c>
      <c r="F266" s="190" t="s">
        <v>383</v>
      </c>
      <c r="G266" s="191" t="s">
        <v>186</v>
      </c>
      <c r="H266" s="192">
        <v>0.5</v>
      </c>
      <c r="I266" s="193"/>
      <c r="J266" s="194">
        <f>ROUND(I266*H266,2)</f>
        <v>0</v>
      </c>
      <c r="K266" s="195"/>
      <c r="L266" s="40"/>
      <c r="M266" s="196" t="s">
        <v>1</v>
      </c>
      <c r="N266" s="197" t="s">
        <v>44</v>
      </c>
      <c r="O266" s="72"/>
      <c r="P266" s="198">
        <f>O266*H266</f>
        <v>0</v>
      </c>
      <c r="Q266" s="198">
        <v>0</v>
      </c>
      <c r="R266" s="198">
        <f>Q266*H266</f>
        <v>0</v>
      </c>
      <c r="S266" s="198">
        <v>0</v>
      </c>
      <c r="T266" s="199">
        <f>S266*H266</f>
        <v>0</v>
      </c>
      <c r="U266" s="35"/>
      <c r="V266" s="35"/>
      <c r="W266" s="35"/>
      <c r="X266" s="35"/>
      <c r="Y266" s="35"/>
      <c r="Z266" s="35"/>
      <c r="AA266" s="35"/>
      <c r="AB266" s="35"/>
      <c r="AC266" s="35"/>
      <c r="AD266" s="35"/>
      <c r="AE266" s="35"/>
      <c r="AR266" s="200" t="s">
        <v>146</v>
      </c>
      <c r="AT266" s="200" t="s">
        <v>142</v>
      </c>
      <c r="AU266" s="200" t="s">
        <v>147</v>
      </c>
      <c r="AY266" s="18" t="s">
        <v>138</v>
      </c>
      <c r="BE266" s="201">
        <f>IF(N266="základní",J266,0)</f>
        <v>0</v>
      </c>
      <c r="BF266" s="201">
        <f>IF(N266="snížená",J266,0)</f>
        <v>0</v>
      </c>
      <c r="BG266" s="201">
        <f>IF(N266="zákl. přenesená",J266,0)</f>
        <v>0</v>
      </c>
      <c r="BH266" s="201">
        <f>IF(N266="sníž. přenesená",J266,0)</f>
        <v>0</v>
      </c>
      <c r="BI266" s="201">
        <f>IF(N266="nulová",J266,0)</f>
        <v>0</v>
      </c>
      <c r="BJ266" s="18" t="s">
        <v>87</v>
      </c>
      <c r="BK266" s="201">
        <f>ROUND(I266*H266,2)</f>
        <v>0</v>
      </c>
      <c r="BL266" s="18" t="s">
        <v>146</v>
      </c>
      <c r="BM266" s="200" t="s">
        <v>384</v>
      </c>
    </row>
    <row r="267" spans="1:65" s="14" customFormat="1" ht="11.25">
      <c r="B267" s="213"/>
      <c r="C267" s="214"/>
      <c r="D267" s="204" t="s">
        <v>149</v>
      </c>
      <c r="E267" s="215" t="s">
        <v>1</v>
      </c>
      <c r="F267" s="216" t="s">
        <v>380</v>
      </c>
      <c r="G267" s="214"/>
      <c r="H267" s="217">
        <v>0.5</v>
      </c>
      <c r="I267" s="218"/>
      <c r="J267" s="214"/>
      <c r="K267" s="214"/>
      <c r="L267" s="219"/>
      <c r="M267" s="220"/>
      <c r="N267" s="221"/>
      <c r="O267" s="221"/>
      <c r="P267" s="221"/>
      <c r="Q267" s="221"/>
      <c r="R267" s="221"/>
      <c r="S267" s="221"/>
      <c r="T267" s="222"/>
      <c r="AT267" s="223" t="s">
        <v>149</v>
      </c>
      <c r="AU267" s="223" t="s">
        <v>147</v>
      </c>
      <c r="AV267" s="14" t="s">
        <v>89</v>
      </c>
      <c r="AW267" s="14" t="s">
        <v>34</v>
      </c>
      <c r="AX267" s="14" t="s">
        <v>87</v>
      </c>
      <c r="AY267" s="223" t="s">
        <v>138</v>
      </c>
    </row>
    <row r="268" spans="1:65" s="12" customFormat="1" ht="20.85" customHeight="1">
      <c r="B268" s="172"/>
      <c r="C268" s="173"/>
      <c r="D268" s="174" t="s">
        <v>78</v>
      </c>
      <c r="E268" s="186" t="s">
        <v>385</v>
      </c>
      <c r="F268" s="186" t="s">
        <v>386</v>
      </c>
      <c r="G268" s="173"/>
      <c r="H268" s="173"/>
      <c r="I268" s="176"/>
      <c r="J268" s="187">
        <f>BK268</f>
        <v>0</v>
      </c>
      <c r="K268" s="173"/>
      <c r="L268" s="178"/>
      <c r="M268" s="179"/>
      <c r="N268" s="180"/>
      <c r="O268" s="180"/>
      <c r="P268" s="181">
        <f>SUM(P269:P270)</f>
        <v>0</v>
      </c>
      <c r="Q268" s="180"/>
      <c r="R268" s="181">
        <f>SUM(R269:R270)</f>
        <v>1.4499999999999999E-3</v>
      </c>
      <c r="S268" s="180"/>
      <c r="T268" s="182">
        <f>SUM(T269:T270)</f>
        <v>0</v>
      </c>
      <c r="AR268" s="183" t="s">
        <v>87</v>
      </c>
      <c r="AT268" s="184" t="s">
        <v>78</v>
      </c>
      <c r="AU268" s="184" t="s">
        <v>89</v>
      </c>
      <c r="AY268" s="183" t="s">
        <v>138</v>
      </c>
      <c r="BK268" s="185">
        <f>SUM(BK269:BK270)</f>
        <v>0</v>
      </c>
    </row>
    <row r="269" spans="1:65" s="2" customFormat="1" ht="21.75" customHeight="1">
      <c r="A269" s="35"/>
      <c r="B269" s="36"/>
      <c r="C269" s="188" t="s">
        <v>387</v>
      </c>
      <c r="D269" s="188" t="s">
        <v>142</v>
      </c>
      <c r="E269" s="189" t="s">
        <v>388</v>
      </c>
      <c r="F269" s="190" t="s">
        <v>389</v>
      </c>
      <c r="G269" s="191" t="s">
        <v>390</v>
      </c>
      <c r="H269" s="192">
        <v>1</v>
      </c>
      <c r="I269" s="193"/>
      <c r="J269" s="194">
        <f>ROUND(I269*H269,2)</f>
        <v>0</v>
      </c>
      <c r="K269" s="195"/>
      <c r="L269" s="40"/>
      <c r="M269" s="196" t="s">
        <v>1</v>
      </c>
      <c r="N269" s="197" t="s">
        <v>44</v>
      </c>
      <c r="O269" s="72"/>
      <c r="P269" s="198">
        <f>O269*H269</f>
        <v>0</v>
      </c>
      <c r="Q269" s="198">
        <v>0</v>
      </c>
      <c r="R269" s="198">
        <f>Q269*H269</f>
        <v>0</v>
      </c>
      <c r="S269" s="198">
        <v>0</v>
      </c>
      <c r="T269" s="199">
        <f>S269*H269</f>
        <v>0</v>
      </c>
      <c r="U269" s="35"/>
      <c r="V269" s="35"/>
      <c r="W269" s="35"/>
      <c r="X269" s="35"/>
      <c r="Y269" s="35"/>
      <c r="Z269" s="35"/>
      <c r="AA269" s="35"/>
      <c r="AB269" s="35"/>
      <c r="AC269" s="35"/>
      <c r="AD269" s="35"/>
      <c r="AE269" s="35"/>
      <c r="AR269" s="200" t="s">
        <v>146</v>
      </c>
      <c r="AT269" s="200" t="s">
        <v>142</v>
      </c>
      <c r="AU269" s="200" t="s">
        <v>147</v>
      </c>
      <c r="AY269" s="18" t="s">
        <v>138</v>
      </c>
      <c r="BE269" s="201">
        <f>IF(N269="základní",J269,0)</f>
        <v>0</v>
      </c>
      <c r="BF269" s="201">
        <f>IF(N269="snížená",J269,0)</f>
        <v>0</v>
      </c>
      <c r="BG269" s="201">
        <f>IF(N269="zákl. přenesená",J269,0)</f>
        <v>0</v>
      </c>
      <c r="BH269" s="201">
        <f>IF(N269="sníž. přenesená",J269,0)</f>
        <v>0</v>
      </c>
      <c r="BI269" s="201">
        <f>IF(N269="nulová",J269,0)</f>
        <v>0</v>
      </c>
      <c r="BJ269" s="18" t="s">
        <v>87</v>
      </c>
      <c r="BK269" s="201">
        <f>ROUND(I269*H269,2)</f>
        <v>0</v>
      </c>
      <c r="BL269" s="18" t="s">
        <v>146</v>
      </c>
      <c r="BM269" s="200" t="s">
        <v>391</v>
      </c>
    </row>
    <row r="270" spans="1:65" s="2" customFormat="1" ht="16.5" customHeight="1">
      <c r="A270" s="35"/>
      <c r="B270" s="36"/>
      <c r="C270" s="246" t="s">
        <v>392</v>
      </c>
      <c r="D270" s="246" t="s">
        <v>213</v>
      </c>
      <c r="E270" s="247" t="s">
        <v>393</v>
      </c>
      <c r="F270" s="248" t="s">
        <v>394</v>
      </c>
      <c r="G270" s="249" t="s">
        <v>390</v>
      </c>
      <c r="H270" s="250">
        <v>1</v>
      </c>
      <c r="I270" s="251"/>
      <c r="J270" s="252">
        <f>ROUND(I270*H270,2)</f>
        <v>0</v>
      </c>
      <c r="K270" s="253"/>
      <c r="L270" s="254"/>
      <c r="M270" s="255" t="s">
        <v>1</v>
      </c>
      <c r="N270" s="256" t="s">
        <v>44</v>
      </c>
      <c r="O270" s="72"/>
      <c r="P270" s="198">
        <f>O270*H270</f>
        <v>0</v>
      </c>
      <c r="Q270" s="198">
        <v>1.4499999999999999E-3</v>
      </c>
      <c r="R270" s="198">
        <f>Q270*H270</f>
        <v>1.4499999999999999E-3</v>
      </c>
      <c r="S270" s="198">
        <v>0</v>
      </c>
      <c r="T270" s="199">
        <f>S270*H270</f>
        <v>0</v>
      </c>
      <c r="U270" s="35"/>
      <c r="V270" s="35"/>
      <c r="W270" s="35"/>
      <c r="X270" s="35"/>
      <c r="Y270" s="35"/>
      <c r="Z270" s="35"/>
      <c r="AA270" s="35"/>
      <c r="AB270" s="35"/>
      <c r="AC270" s="35"/>
      <c r="AD270" s="35"/>
      <c r="AE270" s="35"/>
      <c r="AR270" s="200" t="s">
        <v>193</v>
      </c>
      <c r="AT270" s="200" t="s">
        <v>213</v>
      </c>
      <c r="AU270" s="200" t="s">
        <v>147</v>
      </c>
      <c r="AY270" s="18" t="s">
        <v>138</v>
      </c>
      <c r="BE270" s="201">
        <f>IF(N270="základní",J270,0)</f>
        <v>0</v>
      </c>
      <c r="BF270" s="201">
        <f>IF(N270="snížená",J270,0)</f>
        <v>0</v>
      </c>
      <c r="BG270" s="201">
        <f>IF(N270="zákl. přenesená",J270,0)</f>
        <v>0</v>
      </c>
      <c r="BH270" s="201">
        <f>IF(N270="sníž. přenesená",J270,0)</f>
        <v>0</v>
      </c>
      <c r="BI270" s="201">
        <f>IF(N270="nulová",J270,0)</f>
        <v>0</v>
      </c>
      <c r="BJ270" s="18" t="s">
        <v>87</v>
      </c>
      <c r="BK270" s="201">
        <f>ROUND(I270*H270,2)</f>
        <v>0</v>
      </c>
      <c r="BL270" s="18" t="s">
        <v>146</v>
      </c>
      <c r="BM270" s="200" t="s">
        <v>395</v>
      </c>
    </row>
    <row r="271" spans="1:65" s="12" customFormat="1" ht="20.85" customHeight="1">
      <c r="B271" s="172"/>
      <c r="C271" s="173"/>
      <c r="D271" s="174" t="s">
        <v>78</v>
      </c>
      <c r="E271" s="186" t="s">
        <v>396</v>
      </c>
      <c r="F271" s="186" t="s">
        <v>397</v>
      </c>
      <c r="G271" s="173"/>
      <c r="H271" s="173"/>
      <c r="I271" s="176"/>
      <c r="J271" s="187">
        <f>BK271</f>
        <v>0</v>
      </c>
      <c r="K271" s="173"/>
      <c r="L271" s="178"/>
      <c r="M271" s="179"/>
      <c r="N271" s="180"/>
      <c r="O271" s="180"/>
      <c r="P271" s="181">
        <f>SUM(P272:P274)</f>
        <v>0</v>
      </c>
      <c r="Q271" s="180"/>
      <c r="R271" s="181">
        <f>SUM(R272:R274)</f>
        <v>0</v>
      </c>
      <c r="S271" s="180"/>
      <c r="T271" s="182">
        <f>SUM(T272:T274)</f>
        <v>0</v>
      </c>
      <c r="AR271" s="183" t="s">
        <v>87</v>
      </c>
      <c r="AT271" s="184" t="s">
        <v>78</v>
      </c>
      <c r="AU271" s="184" t="s">
        <v>89</v>
      </c>
      <c r="AY271" s="183" t="s">
        <v>138</v>
      </c>
      <c r="BK271" s="185">
        <f>SUM(BK272:BK274)</f>
        <v>0</v>
      </c>
    </row>
    <row r="272" spans="1:65" s="2" customFormat="1" ht="21.75" customHeight="1">
      <c r="A272" s="35"/>
      <c r="B272" s="36"/>
      <c r="C272" s="188" t="s">
        <v>398</v>
      </c>
      <c r="D272" s="188" t="s">
        <v>142</v>
      </c>
      <c r="E272" s="189" t="s">
        <v>399</v>
      </c>
      <c r="F272" s="190" t="s">
        <v>400</v>
      </c>
      <c r="G272" s="191" t="s">
        <v>180</v>
      </c>
      <c r="H272" s="192">
        <v>75.058999999999997</v>
      </c>
      <c r="I272" s="193"/>
      <c r="J272" s="194">
        <f>ROUND(I272*H272,2)</f>
        <v>0</v>
      </c>
      <c r="K272" s="195"/>
      <c r="L272" s="40"/>
      <c r="M272" s="196" t="s">
        <v>1</v>
      </c>
      <c r="N272" s="197" t="s">
        <v>44</v>
      </c>
      <c r="O272" s="72"/>
      <c r="P272" s="198">
        <f>O272*H272</f>
        <v>0</v>
      </c>
      <c r="Q272" s="198">
        <v>0</v>
      </c>
      <c r="R272" s="198">
        <f>Q272*H272</f>
        <v>0</v>
      </c>
      <c r="S272" s="198">
        <v>0</v>
      </c>
      <c r="T272" s="199">
        <f>S272*H272</f>
        <v>0</v>
      </c>
      <c r="U272" s="35"/>
      <c r="V272" s="35"/>
      <c r="W272" s="35"/>
      <c r="X272" s="35"/>
      <c r="Y272" s="35"/>
      <c r="Z272" s="35"/>
      <c r="AA272" s="35"/>
      <c r="AB272" s="35"/>
      <c r="AC272" s="35"/>
      <c r="AD272" s="35"/>
      <c r="AE272" s="35"/>
      <c r="AR272" s="200" t="s">
        <v>146</v>
      </c>
      <c r="AT272" s="200" t="s">
        <v>142</v>
      </c>
      <c r="AU272" s="200" t="s">
        <v>147</v>
      </c>
      <c r="AY272" s="18" t="s">
        <v>138</v>
      </c>
      <c r="BE272" s="201">
        <f>IF(N272="základní",J272,0)</f>
        <v>0</v>
      </c>
      <c r="BF272" s="201">
        <f>IF(N272="snížená",J272,0)</f>
        <v>0</v>
      </c>
      <c r="BG272" s="201">
        <f>IF(N272="zákl. přenesená",J272,0)</f>
        <v>0</v>
      </c>
      <c r="BH272" s="201">
        <f>IF(N272="sníž. přenesená",J272,0)</f>
        <v>0</v>
      </c>
      <c r="BI272" s="201">
        <f>IF(N272="nulová",J272,0)</f>
        <v>0</v>
      </c>
      <c r="BJ272" s="18" t="s">
        <v>87</v>
      </c>
      <c r="BK272" s="201">
        <f>ROUND(I272*H272,2)</f>
        <v>0</v>
      </c>
      <c r="BL272" s="18" t="s">
        <v>146</v>
      </c>
      <c r="BM272" s="200" t="s">
        <v>401</v>
      </c>
    </row>
    <row r="273" spans="1:65" s="2" customFormat="1" ht="21.75" customHeight="1">
      <c r="A273" s="35"/>
      <c r="B273" s="36"/>
      <c r="C273" s="188" t="s">
        <v>402</v>
      </c>
      <c r="D273" s="188" t="s">
        <v>142</v>
      </c>
      <c r="E273" s="189" t="s">
        <v>403</v>
      </c>
      <c r="F273" s="190" t="s">
        <v>404</v>
      </c>
      <c r="G273" s="191" t="s">
        <v>180</v>
      </c>
      <c r="H273" s="192">
        <v>75.058999999999997</v>
      </c>
      <c r="I273" s="193"/>
      <c r="J273" s="194">
        <f>ROUND(I273*H273,2)</f>
        <v>0</v>
      </c>
      <c r="K273" s="195"/>
      <c r="L273" s="40"/>
      <c r="M273" s="196" t="s">
        <v>1</v>
      </c>
      <c r="N273" s="197" t="s">
        <v>44</v>
      </c>
      <c r="O273" s="72"/>
      <c r="P273" s="198">
        <f>O273*H273</f>
        <v>0</v>
      </c>
      <c r="Q273" s="198">
        <v>0</v>
      </c>
      <c r="R273" s="198">
        <f>Q273*H273</f>
        <v>0</v>
      </c>
      <c r="S273" s="198">
        <v>0</v>
      </c>
      <c r="T273" s="199">
        <f>S273*H273</f>
        <v>0</v>
      </c>
      <c r="U273" s="35"/>
      <c r="V273" s="35"/>
      <c r="W273" s="35"/>
      <c r="X273" s="35"/>
      <c r="Y273" s="35"/>
      <c r="Z273" s="35"/>
      <c r="AA273" s="35"/>
      <c r="AB273" s="35"/>
      <c r="AC273" s="35"/>
      <c r="AD273" s="35"/>
      <c r="AE273" s="35"/>
      <c r="AR273" s="200" t="s">
        <v>146</v>
      </c>
      <c r="AT273" s="200" t="s">
        <v>142</v>
      </c>
      <c r="AU273" s="200" t="s">
        <v>147</v>
      </c>
      <c r="AY273" s="18" t="s">
        <v>138</v>
      </c>
      <c r="BE273" s="201">
        <f>IF(N273="základní",J273,0)</f>
        <v>0</v>
      </c>
      <c r="BF273" s="201">
        <f>IF(N273="snížená",J273,0)</f>
        <v>0</v>
      </c>
      <c r="BG273" s="201">
        <f>IF(N273="zákl. přenesená",J273,0)</f>
        <v>0</v>
      </c>
      <c r="BH273" s="201">
        <f>IF(N273="sníž. přenesená",J273,0)</f>
        <v>0</v>
      </c>
      <c r="BI273" s="201">
        <f>IF(N273="nulová",J273,0)</f>
        <v>0</v>
      </c>
      <c r="BJ273" s="18" t="s">
        <v>87</v>
      </c>
      <c r="BK273" s="201">
        <f>ROUND(I273*H273,2)</f>
        <v>0</v>
      </c>
      <c r="BL273" s="18" t="s">
        <v>146</v>
      </c>
      <c r="BM273" s="200" t="s">
        <v>405</v>
      </c>
    </row>
    <row r="274" spans="1:65" s="2" customFormat="1" ht="21.75" customHeight="1">
      <c r="A274" s="35"/>
      <c r="B274" s="36"/>
      <c r="C274" s="188" t="s">
        <v>406</v>
      </c>
      <c r="D274" s="188" t="s">
        <v>142</v>
      </c>
      <c r="E274" s="189" t="s">
        <v>407</v>
      </c>
      <c r="F274" s="190" t="s">
        <v>408</v>
      </c>
      <c r="G274" s="191" t="s">
        <v>180</v>
      </c>
      <c r="H274" s="192">
        <v>328.65300000000002</v>
      </c>
      <c r="I274" s="193"/>
      <c r="J274" s="194">
        <f>ROUND(I274*H274,2)</f>
        <v>0</v>
      </c>
      <c r="K274" s="195"/>
      <c r="L274" s="40"/>
      <c r="M274" s="257" t="s">
        <v>1</v>
      </c>
      <c r="N274" s="258" t="s">
        <v>44</v>
      </c>
      <c r="O274" s="259"/>
      <c r="P274" s="260">
        <f>O274*H274</f>
        <v>0</v>
      </c>
      <c r="Q274" s="260">
        <v>0</v>
      </c>
      <c r="R274" s="260">
        <f>Q274*H274</f>
        <v>0</v>
      </c>
      <c r="S274" s="260">
        <v>0</v>
      </c>
      <c r="T274" s="261">
        <f>S274*H274</f>
        <v>0</v>
      </c>
      <c r="U274" s="35"/>
      <c r="V274" s="35"/>
      <c r="W274" s="35"/>
      <c r="X274" s="35"/>
      <c r="Y274" s="35"/>
      <c r="Z274" s="35"/>
      <c r="AA274" s="35"/>
      <c r="AB274" s="35"/>
      <c r="AC274" s="35"/>
      <c r="AD274" s="35"/>
      <c r="AE274" s="35"/>
      <c r="AR274" s="200" t="s">
        <v>146</v>
      </c>
      <c r="AT274" s="200" t="s">
        <v>142</v>
      </c>
      <c r="AU274" s="200" t="s">
        <v>147</v>
      </c>
      <c r="AY274" s="18" t="s">
        <v>138</v>
      </c>
      <c r="BE274" s="201">
        <f>IF(N274="základní",J274,0)</f>
        <v>0</v>
      </c>
      <c r="BF274" s="201">
        <f>IF(N274="snížená",J274,0)</f>
        <v>0</v>
      </c>
      <c r="BG274" s="201">
        <f>IF(N274="zákl. přenesená",J274,0)</f>
        <v>0</v>
      </c>
      <c r="BH274" s="201">
        <f>IF(N274="sníž. přenesená",J274,0)</f>
        <v>0</v>
      </c>
      <c r="BI274" s="201">
        <f>IF(N274="nulová",J274,0)</f>
        <v>0</v>
      </c>
      <c r="BJ274" s="18" t="s">
        <v>87</v>
      </c>
      <c r="BK274" s="201">
        <f>ROUND(I274*H274,2)</f>
        <v>0</v>
      </c>
      <c r="BL274" s="18" t="s">
        <v>146</v>
      </c>
      <c r="BM274" s="200" t="s">
        <v>409</v>
      </c>
    </row>
    <row r="275" spans="1:65" s="2" customFormat="1" ht="6.95" customHeight="1">
      <c r="A275" s="35"/>
      <c r="B275" s="55"/>
      <c r="C275" s="56"/>
      <c r="D275" s="56"/>
      <c r="E275" s="56"/>
      <c r="F275" s="56"/>
      <c r="G275" s="56"/>
      <c r="H275" s="56"/>
      <c r="I275" s="56"/>
      <c r="J275" s="56"/>
      <c r="K275" s="56"/>
      <c r="L275" s="40"/>
      <c r="M275" s="35"/>
      <c r="O275" s="35"/>
      <c r="P275" s="35"/>
      <c r="Q275" s="35"/>
      <c r="R275" s="35"/>
      <c r="S275" s="35"/>
      <c r="T275" s="35"/>
      <c r="U275" s="35"/>
      <c r="V275" s="35"/>
      <c r="W275" s="35"/>
      <c r="X275" s="35"/>
      <c r="Y275" s="35"/>
      <c r="Z275" s="35"/>
      <c r="AA275" s="35"/>
      <c r="AB275" s="35"/>
      <c r="AC275" s="35"/>
      <c r="AD275" s="35"/>
      <c r="AE275" s="35"/>
    </row>
  </sheetData>
  <sheetProtection algorithmName="SHA-512" hashValue="nkkX8wk9VX3J1KbNCeuZl/Tjn+TBc7AQ/TzvaUni5bnBHdd8Q0RuvxUXT9Q8Ph0ZQLJDZ6VoxmzpBJBUz4Vj2w==" saltValue="IbS2tAtITbbQorbq6MiWLWFGR5IRMRYpY5dI0zQq68qMZmtP3wjVXj3d6BmNN5lkFuE1vXHkVQ5qnDS0vXRY/A==" spinCount="100000" sheet="1" objects="1" scenarios="1" formatColumns="0" formatRows="0" autoFilter="0"/>
  <autoFilter ref="C131:K274" xr:uid="{00000000-0009-0000-0000-000001000000}"/>
  <mergeCells count="9">
    <mergeCell ref="E87:H87"/>
    <mergeCell ref="E122:H122"/>
    <mergeCell ref="E124:H124"/>
    <mergeCell ref="L2:V2"/>
    <mergeCell ref="E7:H7"/>
    <mergeCell ref="E9:H9"/>
    <mergeCell ref="E18:H18"/>
    <mergeCell ref="E27:H27"/>
    <mergeCell ref="E85:H85"/>
  </mergeCells>
  <pageMargins left="0.39370078740157483" right="0.39370078740157483" top="0.39370078740157483" bottom="0.39370078740157483" header="0" footer="0"/>
  <pageSetup paperSize="9" scale="88"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8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92</v>
      </c>
    </row>
    <row r="3" spans="1:46" s="1" customFormat="1" ht="6.95" customHeight="1">
      <c r="B3" s="109"/>
      <c r="C3" s="110"/>
      <c r="D3" s="110"/>
      <c r="E3" s="110"/>
      <c r="F3" s="110"/>
      <c r="G3" s="110"/>
      <c r="H3" s="110"/>
      <c r="I3" s="110"/>
      <c r="J3" s="110"/>
      <c r="K3" s="110"/>
      <c r="L3" s="21"/>
      <c r="AT3" s="18" t="s">
        <v>89</v>
      </c>
    </row>
    <row r="4" spans="1:46" s="1" customFormat="1" ht="24.95" customHeight="1">
      <c r="B4" s="21"/>
      <c r="D4" s="111" t="s">
        <v>99</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3" t="str">
        <f>'Rekapitulace stavby'!K6</f>
        <v>Oprava propadu silnice II/275 Mcely</v>
      </c>
      <c r="F7" s="304"/>
      <c r="G7" s="304"/>
      <c r="H7" s="304"/>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410</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24. 8. 2020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26</v>
      </c>
      <c r="F15" s="35"/>
      <c r="G15" s="35"/>
      <c r="H15" s="35"/>
      <c r="I15" s="113" t="s">
        <v>27</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28</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30</v>
      </c>
      <c r="E20" s="35"/>
      <c r="F20" s="35"/>
      <c r="G20" s="35"/>
      <c r="H20" s="35"/>
      <c r="I20" s="113" t="s">
        <v>25</v>
      </c>
      <c r="J20" s="114" t="s">
        <v>31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32</v>
      </c>
      <c r="F21" s="35"/>
      <c r="G21" s="35"/>
      <c r="H21" s="35"/>
      <c r="I21" s="113" t="s">
        <v>27</v>
      </c>
      <c r="J21" s="114" t="s">
        <v>33</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35</v>
      </c>
      <c r="E23" s="35"/>
      <c r="F23" s="35"/>
      <c r="G23" s="35"/>
      <c r="H23" s="35"/>
      <c r="I23" s="113" t="s">
        <v>25</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27</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39</v>
      </c>
      <c r="E30" s="35"/>
      <c r="F30" s="35"/>
      <c r="G30" s="35"/>
      <c r="H30" s="35"/>
      <c r="I30" s="35"/>
      <c r="J30" s="121">
        <f>ROUND(J124,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41</v>
      </c>
      <c r="G32" s="35"/>
      <c r="H32" s="35"/>
      <c r="I32" s="122" t="s">
        <v>40</v>
      </c>
      <c r="J32" s="122"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43</v>
      </c>
      <c r="E33" s="113" t="s">
        <v>44</v>
      </c>
      <c r="F33" s="124">
        <f>ROUND((SUM(BE124:BE179)),  2)</f>
        <v>0</v>
      </c>
      <c r="G33" s="35"/>
      <c r="H33" s="35"/>
      <c r="I33" s="125">
        <v>0.21</v>
      </c>
      <c r="J33" s="124">
        <f>ROUND(((SUM(BE124:BE179))*I33),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45</v>
      </c>
      <c r="F34" s="124">
        <f>ROUND((SUM(BF124:BF179)),  2)</f>
        <v>0</v>
      </c>
      <c r="G34" s="35"/>
      <c r="H34" s="35"/>
      <c r="I34" s="125">
        <v>0.15</v>
      </c>
      <c r="J34" s="124">
        <f>ROUND(((SUM(BF124:BF179))*I34),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46</v>
      </c>
      <c r="F35" s="124">
        <f>ROUND((SUM(BG124:BG179)),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47</v>
      </c>
      <c r="F36" s="124">
        <f>ROUND((SUM(BH124:BH179)),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48</v>
      </c>
      <c r="F37" s="124">
        <f>ROUND((SUM(BI124:BI179)),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49</v>
      </c>
      <c r="E39" s="128"/>
      <c r="F39" s="128"/>
      <c r="G39" s="129" t="s">
        <v>50</v>
      </c>
      <c r="H39" s="130" t="s">
        <v>51</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52</v>
      </c>
      <c r="E50" s="134"/>
      <c r="F50" s="134"/>
      <c r="G50" s="133" t="s">
        <v>53</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54</v>
      </c>
      <c r="E61" s="136"/>
      <c r="F61" s="137" t="s">
        <v>55</v>
      </c>
      <c r="G61" s="135" t="s">
        <v>54</v>
      </c>
      <c r="H61" s="136"/>
      <c r="I61" s="136"/>
      <c r="J61" s="138" t="s">
        <v>55</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56</v>
      </c>
      <c r="E65" s="139"/>
      <c r="F65" s="139"/>
      <c r="G65" s="133" t="s">
        <v>57</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54</v>
      </c>
      <c r="E76" s="136"/>
      <c r="F76" s="137" t="s">
        <v>55</v>
      </c>
      <c r="G76" s="135" t="s">
        <v>54</v>
      </c>
      <c r="H76" s="136"/>
      <c r="I76" s="136"/>
      <c r="J76" s="138" t="s">
        <v>55</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0" t="str">
        <f>E7</f>
        <v>Oprava propadu silnice II/275 Mcely</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SO.101.1 - SO.101.1 - Oprava silnice - investice KSUS</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24. 8. 2020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Obec Mcely</v>
      </c>
      <c r="G91" s="37"/>
      <c r="H91" s="37"/>
      <c r="I91" s="30" t="s">
        <v>30</v>
      </c>
      <c r="J91" s="33" t="str">
        <f>E21</f>
        <v xml:space="preserve">CR Project s.r.o. </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30" t="s">
        <v>35</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105</v>
      </c>
      <c r="D96" s="37"/>
      <c r="E96" s="37"/>
      <c r="F96" s="37"/>
      <c r="G96" s="37"/>
      <c r="H96" s="37"/>
      <c r="I96" s="37"/>
      <c r="J96" s="85">
        <f>J124</f>
        <v>0</v>
      </c>
      <c r="K96" s="37"/>
      <c r="L96" s="52"/>
      <c r="S96" s="35"/>
      <c r="T96" s="35"/>
      <c r="U96" s="35"/>
      <c r="V96" s="35"/>
      <c r="W96" s="35"/>
      <c r="X96" s="35"/>
      <c r="Y96" s="35"/>
      <c r="Z96" s="35"/>
      <c r="AA96" s="35"/>
      <c r="AB96" s="35"/>
      <c r="AC96" s="35"/>
      <c r="AD96" s="35"/>
      <c r="AE96" s="35"/>
      <c r="AU96" s="18" t="s">
        <v>106</v>
      </c>
    </row>
    <row r="97" spans="1:31" s="9" customFormat="1" ht="24.95" customHeight="1">
      <c r="B97" s="148"/>
      <c r="C97" s="149"/>
      <c r="D97" s="150" t="s">
        <v>107</v>
      </c>
      <c r="E97" s="151"/>
      <c r="F97" s="151"/>
      <c r="G97" s="151"/>
      <c r="H97" s="151"/>
      <c r="I97" s="151"/>
      <c r="J97" s="152">
        <f>J125</f>
        <v>0</v>
      </c>
      <c r="K97" s="149"/>
      <c r="L97" s="153"/>
    </row>
    <row r="98" spans="1:31" s="10" customFormat="1" ht="19.899999999999999" customHeight="1">
      <c r="B98" s="154"/>
      <c r="C98" s="155"/>
      <c r="D98" s="156" t="s">
        <v>115</v>
      </c>
      <c r="E98" s="157"/>
      <c r="F98" s="157"/>
      <c r="G98" s="157"/>
      <c r="H98" s="157"/>
      <c r="I98" s="157"/>
      <c r="J98" s="158">
        <f>J126</f>
        <v>0</v>
      </c>
      <c r="K98" s="155"/>
      <c r="L98" s="159"/>
    </row>
    <row r="99" spans="1:31" s="10" customFormat="1" ht="14.85" customHeight="1">
      <c r="B99" s="154"/>
      <c r="C99" s="155"/>
      <c r="D99" s="156" t="s">
        <v>411</v>
      </c>
      <c r="E99" s="157"/>
      <c r="F99" s="157"/>
      <c r="G99" s="157"/>
      <c r="H99" s="157"/>
      <c r="I99" s="157"/>
      <c r="J99" s="158">
        <f>J127</f>
        <v>0</v>
      </c>
      <c r="K99" s="155"/>
      <c r="L99" s="159"/>
    </row>
    <row r="100" spans="1:31" s="10" customFormat="1" ht="19.899999999999999" customHeight="1">
      <c r="B100" s="154"/>
      <c r="C100" s="155"/>
      <c r="D100" s="156" t="s">
        <v>118</v>
      </c>
      <c r="E100" s="157"/>
      <c r="F100" s="157"/>
      <c r="G100" s="157"/>
      <c r="H100" s="157"/>
      <c r="I100" s="157"/>
      <c r="J100" s="158">
        <f>J142</f>
        <v>0</v>
      </c>
      <c r="K100" s="155"/>
      <c r="L100" s="159"/>
    </row>
    <row r="101" spans="1:31" s="10" customFormat="1" ht="14.85" customHeight="1">
      <c r="B101" s="154"/>
      <c r="C101" s="155"/>
      <c r="D101" s="156" t="s">
        <v>412</v>
      </c>
      <c r="E101" s="157"/>
      <c r="F101" s="157"/>
      <c r="G101" s="157"/>
      <c r="H101" s="157"/>
      <c r="I101" s="157"/>
      <c r="J101" s="158">
        <f>J143</f>
        <v>0</v>
      </c>
      <c r="K101" s="155"/>
      <c r="L101" s="159"/>
    </row>
    <row r="102" spans="1:31" s="10" customFormat="1" ht="14.85" customHeight="1">
      <c r="B102" s="154"/>
      <c r="C102" s="155"/>
      <c r="D102" s="156" t="s">
        <v>120</v>
      </c>
      <c r="E102" s="157"/>
      <c r="F102" s="157"/>
      <c r="G102" s="157"/>
      <c r="H102" s="157"/>
      <c r="I102" s="157"/>
      <c r="J102" s="158">
        <f>J150</f>
        <v>0</v>
      </c>
      <c r="K102" s="155"/>
      <c r="L102" s="159"/>
    </row>
    <row r="103" spans="1:31" s="10" customFormat="1" ht="14.85" customHeight="1">
      <c r="B103" s="154"/>
      <c r="C103" s="155"/>
      <c r="D103" s="156" t="s">
        <v>413</v>
      </c>
      <c r="E103" s="157"/>
      <c r="F103" s="157"/>
      <c r="G103" s="157"/>
      <c r="H103" s="157"/>
      <c r="I103" s="157"/>
      <c r="J103" s="158">
        <f>J163</f>
        <v>0</v>
      </c>
      <c r="K103" s="155"/>
      <c r="L103" s="159"/>
    </row>
    <row r="104" spans="1:31" s="10" customFormat="1" ht="14.85" customHeight="1">
      <c r="B104" s="154"/>
      <c r="C104" s="155"/>
      <c r="D104" s="156" t="s">
        <v>122</v>
      </c>
      <c r="E104" s="157"/>
      <c r="F104" s="157"/>
      <c r="G104" s="157"/>
      <c r="H104" s="157"/>
      <c r="I104" s="157"/>
      <c r="J104" s="158">
        <f>J172</f>
        <v>0</v>
      </c>
      <c r="K104" s="155"/>
      <c r="L104" s="159"/>
    </row>
    <row r="105" spans="1:31" s="2" customFormat="1" ht="21.75" customHeight="1">
      <c r="A105" s="35"/>
      <c r="B105" s="36"/>
      <c r="C105" s="37"/>
      <c r="D105" s="37"/>
      <c r="E105" s="37"/>
      <c r="F105" s="37"/>
      <c r="G105" s="37"/>
      <c r="H105" s="37"/>
      <c r="I105" s="37"/>
      <c r="J105" s="37"/>
      <c r="K105" s="37"/>
      <c r="L105" s="52"/>
      <c r="S105" s="35"/>
      <c r="T105" s="35"/>
      <c r="U105" s="35"/>
      <c r="V105" s="35"/>
      <c r="W105" s="35"/>
      <c r="X105" s="35"/>
      <c r="Y105" s="35"/>
      <c r="Z105" s="35"/>
      <c r="AA105" s="35"/>
      <c r="AB105" s="35"/>
      <c r="AC105" s="35"/>
      <c r="AD105" s="35"/>
      <c r="AE105" s="35"/>
    </row>
    <row r="106" spans="1:31" s="2" customFormat="1" ht="6.95" customHeight="1">
      <c r="A106" s="35"/>
      <c r="B106" s="55"/>
      <c r="C106" s="56"/>
      <c r="D106" s="56"/>
      <c r="E106" s="56"/>
      <c r="F106" s="56"/>
      <c r="G106" s="56"/>
      <c r="H106" s="56"/>
      <c r="I106" s="56"/>
      <c r="J106" s="56"/>
      <c r="K106" s="56"/>
      <c r="L106" s="52"/>
      <c r="S106" s="35"/>
      <c r="T106" s="35"/>
      <c r="U106" s="35"/>
      <c r="V106" s="35"/>
      <c r="W106" s="35"/>
      <c r="X106" s="35"/>
      <c r="Y106" s="35"/>
      <c r="Z106" s="35"/>
      <c r="AA106" s="35"/>
      <c r="AB106" s="35"/>
      <c r="AC106" s="35"/>
      <c r="AD106" s="35"/>
      <c r="AE106" s="35"/>
    </row>
    <row r="110" spans="1:31" s="2" customFormat="1" ht="6.95" customHeight="1">
      <c r="A110" s="35"/>
      <c r="B110" s="57"/>
      <c r="C110" s="58"/>
      <c r="D110" s="58"/>
      <c r="E110" s="58"/>
      <c r="F110" s="58"/>
      <c r="G110" s="58"/>
      <c r="H110" s="58"/>
      <c r="I110" s="58"/>
      <c r="J110" s="58"/>
      <c r="K110" s="58"/>
      <c r="L110" s="52"/>
      <c r="S110" s="35"/>
      <c r="T110" s="35"/>
      <c r="U110" s="35"/>
      <c r="V110" s="35"/>
      <c r="W110" s="35"/>
      <c r="X110" s="35"/>
      <c r="Y110" s="35"/>
      <c r="Z110" s="35"/>
      <c r="AA110" s="35"/>
      <c r="AB110" s="35"/>
      <c r="AC110" s="35"/>
      <c r="AD110" s="35"/>
      <c r="AE110" s="35"/>
    </row>
    <row r="111" spans="1:31" s="2" customFormat="1" ht="24.95" customHeight="1">
      <c r="A111" s="35"/>
      <c r="B111" s="36"/>
      <c r="C111" s="24" t="s">
        <v>123</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16</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310" t="str">
        <f>E7</f>
        <v>Oprava propadu silnice II/275 Mcely</v>
      </c>
      <c r="F114" s="311"/>
      <c r="G114" s="311"/>
      <c r="H114" s="311"/>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30" t="s">
        <v>100</v>
      </c>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6.5" customHeight="1">
      <c r="A116" s="35"/>
      <c r="B116" s="36"/>
      <c r="C116" s="37"/>
      <c r="D116" s="37"/>
      <c r="E116" s="262" t="str">
        <f>E9</f>
        <v>SO.101.1 - SO.101.1 - Oprava silnice - investice KSUS</v>
      </c>
      <c r="F116" s="312"/>
      <c r="G116" s="312"/>
      <c r="H116" s="312"/>
      <c r="I116" s="37"/>
      <c r="J116" s="37"/>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2" customHeight="1">
      <c r="A118" s="35"/>
      <c r="B118" s="36"/>
      <c r="C118" s="30" t="s">
        <v>20</v>
      </c>
      <c r="D118" s="37"/>
      <c r="E118" s="37"/>
      <c r="F118" s="28" t="str">
        <f>F12</f>
        <v xml:space="preserve"> </v>
      </c>
      <c r="G118" s="37"/>
      <c r="H118" s="37"/>
      <c r="I118" s="30" t="s">
        <v>22</v>
      </c>
      <c r="J118" s="67" t="str">
        <f>IF(J12="","",J12)</f>
        <v>24. 8. 2020</v>
      </c>
      <c r="K118" s="37"/>
      <c r="L118" s="52"/>
      <c r="S118" s="35"/>
      <c r="T118" s="35"/>
      <c r="U118" s="35"/>
      <c r="V118" s="35"/>
      <c r="W118" s="35"/>
      <c r="X118" s="35"/>
      <c r="Y118" s="35"/>
      <c r="Z118" s="35"/>
      <c r="AA118" s="35"/>
      <c r="AB118" s="35"/>
      <c r="AC118" s="35"/>
      <c r="AD118" s="35"/>
      <c r="AE118" s="35"/>
    </row>
    <row r="119" spans="1:65" s="2" customFormat="1" ht="6.9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2" customFormat="1" ht="15.2" customHeight="1">
      <c r="A120" s="35"/>
      <c r="B120" s="36"/>
      <c r="C120" s="30" t="s">
        <v>24</v>
      </c>
      <c r="D120" s="37"/>
      <c r="E120" s="37"/>
      <c r="F120" s="28" t="str">
        <f>E15</f>
        <v>Obec Mcely</v>
      </c>
      <c r="G120" s="37"/>
      <c r="H120" s="37"/>
      <c r="I120" s="30" t="s">
        <v>30</v>
      </c>
      <c r="J120" s="33" t="str">
        <f>E21</f>
        <v xml:space="preserve">CR Project s.r.o. </v>
      </c>
      <c r="K120" s="37"/>
      <c r="L120" s="52"/>
      <c r="S120" s="35"/>
      <c r="T120" s="35"/>
      <c r="U120" s="35"/>
      <c r="V120" s="35"/>
      <c r="W120" s="35"/>
      <c r="X120" s="35"/>
      <c r="Y120" s="35"/>
      <c r="Z120" s="35"/>
      <c r="AA120" s="35"/>
      <c r="AB120" s="35"/>
      <c r="AC120" s="35"/>
      <c r="AD120" s="35"/>
      <c r="AE120" s="35"/>
    </row>
    <row r="121" spans="1:65" s="2" customFormat="1" ht="15.2" customHeight="1">
      <c r="A121" s="35"/>
      <c r="B121" s="36"/>
      <c r="C121" s="30" t="s">
        <v>28</v>
      </c>
      <c r="D121" s="37"/>
      <c r="E121" s="37"/>
      <c r="F121" s="28" t="str">
        <f>IF(E18="","",E18)</f>
        <v>Vyplň údaj</v>
      </c>
      <c r="G121" s="37"/>
      <c r="H121" s="37"/>
      <c r="I121" s="30" t="s">
        <v>35</v>
      </c>
      <c r="J121" s="33" t="str">
        <f>E24</f>
        <v>Josef Nentwich</v>
      </c>
      <c r="K121" s="37"/>
      <c r="L121" s="52"/>
      <c r="S121" s="35"/>
      <c r="T121" s="35"/>
      <c r="U121" s="35"/>
      <c r="V121" s="35"/>
      <c r="W121" s="35"/>
      <c r="X121" s="35"/>
      <c r="Y121" s="35"/>
      <c r="Z121" s="35"/>
      <c r="AA121" s="35"/>
      <c r="AB121" s="35"/>
      <c r="AC121" s="35"/>
      <c r="AD121" s="35"/>
      <c r="AE121" s="35"/>
    </row>
    <row r="122" spans="1:65" s="2" customFormat="1" ht="10.35"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65" s="11" customFormat="1" ht="29.25" customHeight="1">
      <c r="A123" s="160"/>
      <c r="B123" s="161"/>
      <c r="C123" s="162" t="s">
        <v>124</v>
      </c>
      <c r="D123" s="163" t="s">
        <v>64</v>
      </c>
      <c r="E123" s="163" t="s">
        <v>60</v>
      </c>
      <c r="F123" s="163" t="s">
        <v>61</v>
      </c>
      <c r="G123" s="163" t="s">
        <v>125</v>
      </c>
      <c r="H123" s="163" t="s">
        <v>126</v>
      </c>
      <c r="I123" s="163" t="s">
        <v>127</v>
      </c>
      <c r="J123" s="164" t="s">
        <v>104</v>
      </c>
      <c r="K123" s="165" t="s">
        <v>128</v>
      </c>
      <c r="L123" s="166"/>
      <c r="M123" s="76" t="s">
        <v>1</v>
      </c>
      <c r="N123" s="77" t="s">
        <v>43</v>
      </c>
      <c r="O123" s="77" t="s">
        <v>129</v>
      </c>
      <c r="P123" s="77" t="s">
        <v>130</v>
      </c>
      <c r="Q123" s="77" t="s">
        <v>131</v>
      </c>
      <c r="R123" s="77" t="s">
        <v>132</v>
      </c>
      <c r="S123" s="77" t="s">
        <v>133</v>
      </c>
      <c r="T123" s="78" t="s">
        <v>134</v>
      </c>
      <c r="U123" s="160"/>
      <c r="V123" s="160"/>
      <c r="W123" s="160"/>
      <c r="X123" s="160"/>
      <c r="Y123" s="160"/>
      <c r="Z123" s="160"/>
      <c r="AA123" s="160"/>
      <c r="AB123" s="160"/>
      <c r="AC123" s="160"/>
      <c r="AD123" s="160"/>
      <c r="AE123" s="160"/>
    </row>
    <row r="124" spans="1:65" s="2" customFormat="1" ht="22.9" customHeight="1">
      <c r="A124" s="35"/>
      <c r="B124" s="36"/>
      <c r="C124" s="83" t="s">
        <v>135</v>
      </c>
      <c r="D124" s="37"/>
      <c r="E124" s="37"/>
      <c r="F124" s="37"/>
      <c r="G124" s="37"/>
      <c r="H124" s="37"/>
      <c r="I124" s="37"/>
      <c r="J124" s="167">
        <f>BK124</f>
        <v>0</v>
      </c>
      <c r="K124" s="37"/>
      <c r="L124" s="40"/>
      <c r="M124" s="79"/>
      <c r="N124" s="168"/>
      <c r="O124" s="80"/>
      <c r="P124" s="169">
        <f>P125</f>
        <v>0</v>
      </c>
      <c r="Q124" s="80"/>
      <c r="R124" s="169">
        <f>R125</f>
        <v>5.7419250000000002</v>
      </c>
      <c r="S124" s="80"/>
      <c r="T124" s="170">
        <f>T125</f>
        <v>77.094000000000008</v>
      </c>
      <c r="U124" s="35"/>
      <c r="V124" s="35"/>
      <c r="W124" s="35"/>
      <c r="X124" s="35"/>
      <c r="Y124" s="35"/>
      <c r="Z124" s="35"/>
      <c r="AA124" s="35"/>
      <c r="AB124" s="35"/>
      <c r="AC124" s="35"/>
      <c r="AD124" s="35"/>
      <c r="AE124" s="35"/>
      <c r="AT124" s="18" t="s">
        <v>78</v>
      </c>
      <c r="AU124" s="18" t="s">
        <v>106</v>
      </c>
      <c r="BK124" s="171">
        <f>BK125</f>
        <v>0</v>
      </c>
    </row>
    <row r="125" spans="1:65" s="12" customFormat="1" ht="25.9" customHeight="1">
      <c r="B125" s="172"/>
      <c r="C125" s="173"/>
      <c r="D125" s="174" t="s">
        <v>78</v>
      </c>
      <c r="E125" s="175" t="s">
        <v>136</v>
      </c>
      <c r="F125" s="175" t="s">
        <v>137</v>
      </c>
      <c r="G125" s="173"/>
      <c r="H125" s="173"/>
      <c r="I125" s="176"/>
      <c r="J125" s="177">
        <f>BK125</f>
        <v>0</v>
      </c>
      <c r="K125" s="173"/>
      <c r="L125" s="178"/>
      <c r="M125" s="179"/>
      <c r="N125" s="180"/>
      <c r="O125" s="180"/>
      <c r="P125" s="181">
        <f>P126+P142</f>
        <v>0</v>
      </c>
      <c r="Q125" s="180"/>
      <c r="R125" s="181">
        <f>R126+R142</f>
        <v>5.7419250000000002</v>
      </c>
      <c r="S125" s="180"/>
      <c r="T125" s="182">
        <f>T126+T142</f>
        <v>77.094000000000008</v>
      </c>
      <c r="AR125" s="183" t="s">
        <v>87</v>
      </c>
      <c r="AT125" s="184" t="s">
        <v>78</v>
      </c>
      <c r="AU125" s="184" t="s">
        <v>79</v>
      </c>
      <c r="AY125" s="183" t="s">
        <v>138</v>
      </c>
      <c r="BK125" s="185">
        <f>BK126+BK142</f>
        <v>0</v>
      </c>
    </row>
    <row r="126" spans="1:65" s="12" customFormat="1" ht="22.9" customHeight="1">
      <c r="B126" s="172"/>
      <c r="C126" s="173"/>
      <c r="D126" s="174" t="s">
        <v>78</v>
      </c>
      <c r="E126" s="186" t="s">
        <v>171</v>
      </c>
      <c r="F126" s="186" t="s">
        <v>288</v>
      </c>
      <c r="G126" s="173"/>
      <c r="H126" s="173"/>
      <c r="I126" s="176"/>
      <c r="J126" s="187">
        <f>BK126</f>
        <v>0</v>
      </c>
      <c r="K126" s="173"/>
      <c r="L126" s="178"/>
      <c r="M126" s="179"/>
      <c r="N126" s="180"/>
      <c r="O126" s="180"/>
      <c r="P126" s="181">
        <f>P127</f>
        <v>0</v>
      </c>
      <c r="Q126" s="180"/>
      <c r="R126" s="181">
        <f>R127</f>
        <v>0</v>
      </c>
      <c r="S126" s="180"/>
      <c r="T126" s="182">
        <f>T127</f>
        <v>0</v>
      </c>
      <c r="AR126" s="183" t="s">
        <v>87</v>
      </c>
      <c r="AT126" s="184" t="s">
        <v>78</v>
      </c>
      <c r="AU126" s="184" t="s">
        <v>87</v>
      </c>
      <c r="AY126" s="183" t="s">
        <v>138</v>
      </c>
      <c r="BK126" s="185">
        <f>BK127</f>
        <v>0</v>
      </c>
    </row>
    <row r="127" spans="1:65" s="12" customFormat="1" ht="20.85" customHeight="1">
      <c r="B127" s="172"/>
      <c r="C127" s="173"/>
      <c r="D127" s="174" t="s">
        <v>78</v>
      </c>
      <c r="E127" s="186" t="s">
        <v>414</v>
      </c>
      <c r="F127" s="186" t="s">
        <v>415</v>
      </c>
      <c r="G127" s="173"/>
      <c r="H127" s="173"/>
      <c r="I127" s="176"/>
      <c r="J127" s="187">
        <f>BK127</f>
        <v>0</v>
      </c>
      <c r="K127" s="173"/>
      <c r="L127" s="178"/>
      <c r="M127" s="179"/>
      <c r="N127" s="180"/>
      <c r="O127" s="180"/>
      <c r="P127" s="181">
        <f>SUM(P128:P141)</f>
        <v>0</v>
      </c>
      <c r="Q127" s="180"/>
      <c r="R127" s="181">
        <f>SUM(R128:R141)</f>
        <v>0</v>
      </c>
      <c r="S127" s="180"/>
      <c r="T127" s="182">
        <f>SUM(T128:T141)</f>
        <v>0</v>
      </c>
      <c r="AR127" s="183" t="s">
        <v>87</v>
      </c>
      <c r="AT127" s="184" t="s">
        <v>78</v>
      </c>
      <c r="AU127" s="184" t="s">
        <v>89</v>
      </c>
      <c r="AY127" s="183" t="s">
        <v>138</v>
      </c>
      <c r="BK127" s="185">
        <f>SUM(BK128:BK141)</f>
        <v>0</v>
      </c>
    </row>
    <row r="128" spans="1:65" s="2" customFormat="1" ht="33" customHeight="1">
      <c r="A128" s="35"/>
      <c r="B128" s="36"/>
      <c r="C128" s="188" t="s">
        <v>416</v>
      </c>
      <c r="D128" s="188" t="s">
        <v>142</v>
      </c>
      <c r="E128" s="189" t="s">
        <v>417</v>
      </c>
      <c r="F128" s="190" t="s">
        <v>418</v>
      </c>
      <c r="G128" s="191" t="s">
        <v>186</v>
      </c>
      <c r="H128" s="192">
        <v>172</v>
      </c>
      <c r="I128" s="193"/>
      <c r="J128" s="194">
        <f>ROUND(I128*H128,2)</f>
        <v>0</v>
      </c>
      <c r="K128" s="195"/>
      <c r="L128" s="40"/>
      <c r="M128" s="196" t="s">
        <v>1</v>
      </c>
      <c r="N128" s="197" t="s">
        <v>44</v>
      </c>
      <c r="O128" s="72"/>
      <c r="P128" s="198">
        <f>O128*H128</f>
        <v>0</v>
      </c>
      <c r="Q128" s="198">
        <v>0</v>
      </c>
      <c r="R128" s="198">
        <f>Q128*H128</f>
        <v>0</v>
      </c>
      <c r="S128" s="198">
        <v>0</v>
      </c>
      <c r="T128" s="199">
        <f>S128*H128</f>
        <v>0</v>
      </c>
      <c r="U128" s="35"/>
      <c r="V128" s="35"/>
      <c r="W128" s="35"/>
      <c r="X128" s="35"/>
      <c r="Y128" s="35"/>
      <c r="Z128" s="35"/>
      <c r="AA128" s="35"/>
      <c r="AB128" s="35"/>
      <c r="AC128" s="35"/>
      <c r="AD128" s="35"/>
      <c r="AE128" s="35"/>
      <c r="AR128" s="200" t="s">
        <v>146</v>
      </c>
      <c r="AT128" s="200" t="s">
        <v>142</v>
      </c>
      <c r="AU128" s="200" t="s">
        <v>147</v>
      </c>
      <c r="AY128" s="18" t="s">
        <v>138</v>
      </c>
      <c r="BE128" s="201">
        <f>IF(N128="základní",J128,0)</f>
        <v>0</v>
      </c>
      <c r="BF128" s="201">
        <f>IF(N128="snížená",J128,0)</f>
        <v>0</v>
      </c>
      <c r="BG128" s="201">
        <f>IF(N128="zákl. přenesená",J128,0)</f>
        <v>0</v>
      </c>
      <c r="BH128" s="201">
        <f>IF(N128="sníž. přenesená",J128,0)</f>
        <v>0</v>
      </c>
      <c r="BI128" s="201">
        <f>IF(N128="nulová",J128,0)</f>
        <v>0</v>
      </c>
      <c r="BJ128" s="18" t="s">
        <v>87</v>
      </c>
      <c r="BK128" s="201">
        <f>ROUND(I128*H128,2)</f>
        <v>0</v>
      </c>
      <c r="BL128" s="18" t="s">
        <v>146</v>
      </c>
      <c r="BM128" s="200" t="s">
        <v>419</v>
      </c>
    </row>
    <row r="129" spans="1:65" s="14" customFormat="1" ht="11.25">
      <c r="B129" s="213"/>
      <c r="C129" s="214"/>
      <c r="D129" s="204" t="s">
        <v>149</v>
      </c>
      <c r="E129" s="215" t="s">
        <v>1</v>
      </c>
      <c r="F129" s="216" t="s">
        <v>358</v>
      </c>
      <c r="G129" s="214"/>
      <c r="H129" s="217">
        <v>159</v>
      </c>
      <c r="I129" s="218"/>
      <c r="J129" s="214"/>
      <c r="K129" s="214"/>
      <c r="L129" s="219"/>
      <c r="M129" s="220"/>
      <c r="N129" s="221"/>
      <c r="O129" s="221"/>
      <c r="P129" s="221"/>
      <c r="Q129" s="221"/>
      <c r="R129" s="221"/>
      <c r="S129" s="221"/>
      <c r="T129" s="222"/>
      <c r="AT129" s="223" t="s">
        <v>149</v>
      </c>
      <c r="AU129" s="223" t="s">
        <v>147</v>
      </c>
      <c r="AV129" s="14" t="s">
        <v>89</v>
      </c>
      <c r="AW129" s="14" t="s">
        <v>34</v>
      </c>
      <c r="AX129" s="14" t="s">
        <v>79</v>
      </c>
      <c r="AY129" s="223" t="s">
        <v>138</v>
      </c>
    </row>
    <row r="130" spans="1:65" s="14" customFormat="1" ht="11.25">
      <c r="B130" s="213"/>
      <c r="C130" s="214"/>
      <c r="D130" s="204" t="s">
        <v>149</v>
      </c>
      <c r="E130" s="215" t="s">
        <v>1</v>
      </c>
      <c r="F130" s="216" t="s">
        <v>420</v>
      </c>
      <c r="G130" s="214"/>
      <c r="H130" s="217">
        <v>13</v>
      </c>
      <c r="I130" s="218"/>
      <c r="J130" s="214"/>
      <c r="K130" s="214"/>
      <c r="L130" s="219"/>
      <c r="M130" s="220"/>
      <c r="N130" s="221"/>
      <c r="O130" s="221"/>
      <c r="P130" s="221"/>
      <c r="Q130" s="221"/>
      <c r="R130" s="221"/>
      <c r="S130" s="221"/>
      <c r="T130" s="222"/>
      <c r="AT130" s="223" t="s">
        <v>149</v>
      </c>
      <c r="AU130" s="223" t="s">
        <v>147</v>
      </c>
      <c r="AV130" s="14" t="s">
        <v>89</v>
      </c>
      <c r="AW130" s="14" t="s">
        <v>34</v>
      </c>
      <c r="AX130" s="14" t="s">
        <v>79</v>
      </c>
      <c r="AY130" s="223" t="s">
        <v>138</v>
      </c>
    </row>
    <row r="131" spans="1:65" s="16" customFormat="1" ht="11.25">
      <c r="B131" s="235"/>
      <c r="C131" s="236"/>
      <c r="D131" s="204" t="s">
        <v>149</v>
      </c>
      <c r="E131" s="237" t="s">
        <v>1</v>
      </c>
      <c r="F131" s="238" t="s">
        <v>156</v>
      </c>
      <c r="G131" s="236"/>
      <c r="H131" s="239">
        <v>172</v>
      </c>
      <c r="I131" s="240"/>
      <c r="J131" s="236"/>
      <c r="K131" s="236"/>
      <c r="L131" s="241"/>
      <c r="M131" s="242"/>
      <c r="N131" s="243"/>
      <c r="O131" s="243"/>
      <c r="P131" s="243"/>
      <c r="Q131" s="243"/>
      <c r="R131" s="243"/>
      <c r="S131" s="243"/>
      <c r="T131" s="244"/>
      <c r="AT131" s="245" t="s">
        <v>149</v>
      </c>
      <c r="AU131" s="245" t="s">
        <v>147</v>
      </c>
      <c r="AV131" s="16" t="s">
        <v>146</v>
      </c>
      <c r="AW131" s="16" t="s">
        <v>34</v>
      </c>
      <c r="AX131" s="16" t="s">
        <v>87</v>
      </c>
      <c r="AY131" s="245" t="s">
        <v>138</v>
      </c>
    </row>
    <row r="132" spans="1:65" s="2" customFormat="1" ht="21.75" customHeight="1">
      <c r="A132" s="35"/>
      <c r="B132" s="36"/>
      <c r="C132" s="188" t="s">
        <v>421</v>
      </c>
      <c r="D132" s="188" t="s">
        <v>142</v>
      </c>
      <c r="E132" s="189" t="s">
        <v>422</v>
      </c>
      <c r="F132" s="190" t="s">
        <v>423</v>
      </c>
      <c r="G132" s="191" t="s">
        <v>186</v>
      </c>
      <c r="H132" s="192">
        <v>337.5</v>
      </c>
      <c r="I132" s="193"/>
      <c r="J132" s="194">
        <f>ROUND(I132*H132,2)</f>
        <v>0</v>
      </c>
      <c r="K132" s="195"/>
      <c r="L132" s="40"/>
      <c r="M132" s="196" t="s">
        <v>1</v>
      </c>
      <c r="N132" s="197" t="s">
        <v>44</v>
      </c>
      <c r="O132" s="72"/>
      <c r="P132" s="198">
        <f>O132*H132</f>
        <v>0</v>
      </c>
      <c r="Q132" s="198">
        <v>0</v>
      </c>
      <c r="R132" s="198">
        <f>Q132*H132</f>
        <v>0</v>
      </c>
      <c r="S132" s="198">
        <v>0</v>
      </c>
      <c r="T132" s="199">
        <f>S132*H132</f>
        <v>0</v>
      </c>
      <c r="U132" s="35"/>
      <c r="V132" s="35"/>
      <c r="W132" s="35"/>
      <c r="X132" s="35"/>
      <c r="Y132" s="35"/>
      <c r="Z132" s="35"/>
      <c r="AA132" s="35"/>
      <c r="AB132" s="35"/>
      <c r="AC132" s="35"/>
      <c r="AD132" s="35"/>
      <c r="AE132" s="35"/>
      <c r="AR132" s="200" t="s">
        <v>146</v>
      </c>
      <c r="AT132" s="200" t="s">
        <v>142</v>
      </c>
      <c r="AU132" s="200" t="s">
        <v>147</v>
      </c>
      <c r="AY132" s="18" t="s">
        <v>138</v>
      </c>
      <c r="BE132" s="201">
        <f>IF(N132="základní",J132,0)</f>
        <v>0</v>
      </c>
      <c r="BF132" s="201">
        <f>IF(N132="snížená",J132,0)</f>
        <v>0</v>
      </c>
      <c r="BG132" s="201">
        <f>IF(N132="zákl. přenesená",J132,0)</f>
        <v>0</v>
      </c>
      <c r="BH132" s="201">
        <f>IF(N132="sníž. přenesená",J132,0)</f>
        <v>0</v>
      </c>
      <c r="BI132" s="201">
        <f>IF(N132="nulová",J132,0)</f>
        <v>0</v>
      </c>
      <c r="BJ132" s="18" t="s">
        <v>87</v>
      </c>
      <c r="BK132" s="201">
        <f>ROUND(I132*H132,2)</f>
        <v>0</v>
      </c>
      <c r="BL132" s="18" t="s">
        <v>146</v>
      </c>
      <c r="BM132" s="200" t="s">
        <v>424</v>
      </c>
    </row>
    <row r="133" spans="1:65" s="14" customFormat="1" ht="22.5">
      <c r="B133" s="213"/>
      <c r="C133" s="214"/>
      <c r="D133" s="204" t="s">
        <v>149</v>
      </c>
      <c r="E133" s="215" t="s">
        <v>1</v>
      </c>
      <c r="F133" s="216" t="s">
        <v>425</v>
      </c>
      <c r="G133" s="214"/>
      <c r="H133" s="217">
        <v>337.5</v>
      </c>
      <c r="I133" s="218"/>
      <c r="J133" s="214"/>
      <c r="K133" s="214"/>
      <c r="L133" s="219"/>
      <c r="M133" s="220"/>
      <c r="N133" s="221"/>
      <c r="O133" s="221"/>
      <c r="P133" s="221"/>
      <c r="Q133" s="221"/>
      <c r="R133" s="221"/>
      <c r="S133" s="221"/>
      <c r="T133" s="222"/>
      <c r="AT133" s="223" t="s">
        <v>149</v>
      </c>
      <c r="AU133" s="223" t="s">
        <v>147</v>
      </c>
      <c r="AV133" s="14" t="s">
        <v>89</v>
      </c>
      <c r="AW133" s="14" t="s">
        <v>34</v>
      </c>
      <c r="AX133" s="14" t="s">
        <v>87</v>
      </c>
      <c r="AY133" s="223" t="s">
        <v>138</v>
      </c>
    </row>
    <row r="134" spans="1:65" s="2" customFormat="1" ht="21.75" customHeight="1">
      <c r="A134" s="35"/>
      <c r="B134" s="36"/>
      <c r="C134" s="188" t="s">
        <v>426</v>
      </c>
      <c r="D134" s="188" t="s">
        <v>142</v>
      </c>
      <c r="E134" s="189" t="s">
        <v>427</v>
      </c>
      <c r="F134" s="190" t="s">
        <v>428</v>
      </c>
      <c r="G134" s="191" t="s">
        <v>186</v>
      </c>
      <c r="H134" s="192">
        <v>165.5</v>
      </c>
      <c r="I134" s="193"/>
      <c r="J134" s="194">
        <f>ROUND(I134*H134,2)</f>
        <v>0</v>
      </c>
      <c r="K134" s="195"/>
      <c r="L134" s="40"/>
      <c r="M134" s="196" t="s">
        <v>1</v>
      </c>
      <c r="N134" s="197" t="s">
        <v>44</v>
      </c>
      <c r="O134" s="72"/>
      <c r="P134" s="198">
        <f>O134*H134</f>
        <v>0</v>
      </c>
      <c r="Q134" s="198">
        <v>0</v>
      </c>
      <c r="R134" s="198">
        <f>Q134*H134</f>
        <v>0</v>
      </c>
      <c r="S134" s="198">
        <v>0</v>
      </c>
      <c r="T134" s="199">
        <f>S134*H134</f>
        <v>0</v>
      </c>
      <c r="U134" s="35"/>
      <c r="V134" s="35"/>
      <c r="W134" s="35"/>
      <c r="X134" s="35"/>
      <c r="Y134" s="35"/>
      <c r="Z134" s="35"/>
      <c r="AA134" s="35"/>
      <c r="AB134" s="35"/>
      <c r="AC134" s="35"/>
      <c r="AD134" s="35"/>
      <c r="AE134" s="35"/>
      <c r="AR134" s="200" t="s">
        <v>146</v>
      </c>
      <c r="AT134" s="200" t="s">
        <v>142</v>
      </c>
      <c r="AU134" s="200" t="s">
        <v>147</v>
      </c>
      <c r="AY134" s="18" t="s">
        <v>138</v>
      </c>
      <c r="BE134" s="201">
        <f>IF(N134="základní",J134,0)</f>
        <v>0</v>
      </c>
      <c r="BF134" s="201">
        <f>IF(N134="snížená",J134,0)</f>
        <v>0</v>
      </c>
      <c r="BG134" s="201">
        <f>IF(N134="zákl. přenesená",J134,0)</f>
        <v>0</v>
      </c>
      <c r="BH134" s="201">
        <f>IF(N134="sníž. přenesená",J134,0)</f>
        <v>0</v>
      </c>
      <c r="BI134" s="201">
        <f>IF(N134="nulová",J134,0)</f>
        <v>0</v>
      </c>
      <c r="BJ134" s="18" t="s">
        <v>87</v>
      </c>
      <c r="BK134" s="201">
        <f>ROUND(I134*H134,2)</f>
        <v>0</v>
      </c>
      <c r="BL134" s="18" t="s">
        <v>146</v>
      </c>
      <c r="BM134" s="200" t="s">
        <v>429</v>
      </c>
    </row>
    <row r="135" spans="1:65" s="14" customFormat="1" ht="11.25">
      <c r="B135" s="213"/>
      <c r="C135" s="214"/>
      <c r="D135" s="204" t="s">
        <v>149</v>
      </c>
      <c r="E135" s="215" t="s">
        <v>1</v>
      </c>
      <c r="F135" s="216" t="s">
        <v>358</v>
      </c>
      <c r="G135" s="214"/>
      <c r="H135" s="217">
        <v>159</v>
      </c>
      <c r="I135" s="218"/>
      <c r="J135" s="214"/>
      <c r="K135" s="214"/>
      <c r="L135" s="219"/>
      <c r="M135" s="220"/>
      <c r="N135" s="221"/>
      <c r="O135" s="221"/>
      <c r="P135" s="221"/>
      <c r="Q135" s="221"/>
      <c r="R135" s="221"/>
      <c r="S135" s="221"/>
      <c r="T135" s="222"/>
      <c r="AT135" s="223" t="s">
        <v>149</v>
      </c>
      <c r="AU135" s="223" t="s">
        <v>147</v>
      </c>
      <c r="AV135" s="14" t="s">
        <v>89</v>
      </c>
      <c r="AW135" s="14" t="s">
        <v>34</v>
      </c>
      <c r="AX135" s="14" t="s">
        <v>79</v>
      </c>
      <c r="AY135" s="223" t="s">
        <v>138</v>
      </c>
    </row>
    <row r="136" spans="1:65" s="14" customFormat="1" ht="22.5">
      <c r="B136" s="213"/>
      <c r="C136" s="214"/>
      <c r="D136" s="204" t="s">
        <v>149</v>
      </c>
      <c r="E136" s="215" t="s">
        <v>1</v>
      </c>
      <c r="F136" s="216" t="s">
        <v>430</v>
      </c>
      <c r="G136" s="214"/>
      <c r="H136" s="217">
        <v>6.5</v>
      </c>
      <c r="I136" s="218"/>
      <c r="J136" s="214"/>
      <c r="K136" s="214"/>
      <c r="L136" s="219"/>
      <c r="M136" s="220"/>
      <c r="N136" s="221"/>
      <c r="O136" s="221"/>
      <c r="P136" s="221"/>
      <c r="Q136" s="221"/>
      <c r="R136" s="221"/>
      <c r="S136" s="221"/>
      <c r="T136" s="222"/>
      <c r="AT136" s="223" t="s">
        <v>149</v>
      </c>
      <c r="AU136" s="223" t="s">
        <v>147</v>
      </c>
      <c r="AV136" s="14" t="s">
        <v>89</v>
      </c>
      <c r="AW136" s="14" t="s">
        <v>34</v>
      </c>
      <c r="AX136" s="14" t="s">
        <v>79</v>
      </c>
      <c r="AY136" s="223" t="s">
        <v>138</v>
      </c>
    </row>
    <row r="137" spans="1:65" s="16" customFormat="1" ht="11.25">
      <c r="B137" s="235"/>
      <c r="C137" s="236"/>
      <c r="D137" s="204" t="s">
        <v>149</v>
      </c>
      <c r="E137" s="237" t="s">
        <v>1</v>
      </c>
      <c r="F137" s="238" t="s">
        <v>156</v>
      </c>
      <c r="G137" s="236"/>
      <c r="H137" s="239">
        <v>165.5</v>
      </c>
      <c r="I137" s="240"/>
      <c r="J137" s="236"/>
      <c r="K137" s="236"/>
      <c r="L137" s="241"/>
      <c r="M137" s="242"/>
      <c r="N137" s="243"/>
      <c r="O137" s="243"/>
      <c r="P137" s="243"/>
      <c r="Q137" s="243"/>
      <c r="R137" s="243"/>
      <c r="S137" s="243"/>
      <c r="T137" s="244"/>
      <c r="AT137" s="245" t="s">
        <v>149</v>
      </c>
      <c r="AU137" s="245" t="s">
        <v>147</v>
      </c>
      <c r="AV137" s="16" t="s">
        <v>146</v>
      </c>
      <c r="AW137" s="16" t="s">
        <v>34</v>
      </c>
      <c r="AX137" s="16" t="s">
        <v>87</v>
      </c>
      <c r="AY137" s="245" t="s">
        <v>138</v>
      </c>
    </row>
    <row r="138" spans="1:65" s="2" customFormat="1" ht="33" customHeight="1">
      <c r="A138" s="35"/>
      <c r="B138" s="36"/>
      <c r="C138" s="188" t="s">
        <v>431</v>
      </c>
      <c r="D138" s="188" t="s">
        <v>142</v>
      </c>
      <c r="E138" s="189" t="s">
        <v>432</v>
      </c>
      <c r="F138" s="190" t="s">
        <v>433</v>
      </c>
      <c r="G138" s="191" t="s">
        <v>186</v>
      </c>
      <c r="H138" s="192">
        <v>159</v>
      </c>
      <c r="I138" s="193"/>
      <c r="J138" s="194">
        <f>ROUND(I138*H138,2)</f>
        <v>0</v>
      </c>
      <c r="K138" s="195"/>
      <c r="L138" s="40"/>
      <c r="M138" s="196" t="s">
        <v>1</v>
      </c>
      <c r="N138" s="197" t="s">
        <v>44</v>
      </c>
      <c r="O138" s="72"/>
      <c r="P138" s="198">
        <f>O138*H138</f>
        <v>0</v>
      </c>
      <c r="Q138" s="198">
        <v>0</v>
      </c>
      <c r="R138" s="198">
        <f>Q138*H138</f>
        <v>0</v>
      </c>
      <c r="S138" s="198">
        <v>0</v>
      </c>
      <c r="T138" s="199">
        <f>S138*H138</f>
        <v>0</v>
      </c>
      <c r="U138" s="35"/>
      <c r="V138" s="35"/>
      <c r="W138" s="35"/>
      <c r="X138" s="35"/>
      <c r="Y138" s="35"/>
      <c r="Z138" s="35"/>
      <c r="AA138" s="35"/>
      <c r="AB138" s="35"/>
      <c r="AC138" s="35"/>
      <c r="AD138" s="35"/>
      <c r="AE138" s="35"/>
      <c r="AR138" s="200" t="s">
        <v>146</v>
      </c>
      <c r="AT138" s="200" t="s">
        <v>142</v>
      </c>
      <c r="AU138" s="200" t="s">
        <v>147</v>
      </c>
      <c r="AY138" s="18" t="s">
        <v>138</v>
      </c>
      <c r="BE138" s="201">
        <f>IF(N138="základní",J138,0)</f>
        <v>0</v>
      </c>
      <c r="BF138" s="201">
        <f>IF(N138="snížená",J138,0)</f>
        <v>0</v>
      </c>
      <c r="BG138" s="201">
        <f>IF(N138="zákl. přenesená",J138,0)</f>
        <v>0</v>
      </c>
      <c r="BH138" s="201">
        <f>IF(N138="sníž. přenesená",J138,0)</f>
        <v>0</v>
      </c>
      <c r="BI138" s="201">
        <f>IF(N138="nulová",J138,0)</f>
        <v>0</v>
      </c>
      <c r="BJ138" s="18" t="s">
        <v>87</v>
      </c>
      <c r="BK138" s="201">
        <f>ROUND(I138*H138,2)</f>
        <v>0</v>
      </c>
      <c r="BL138" s="18" t="s">
        <v>146</v>
      </c>
      <c r="BM138" s="200" t="s">
        <v>434</v>
      </c>
    </row>
    <row r="139" spans="1:65" s="14" customFormat="1" ht="11.25">
      <c r="B139" s="213"/>
      <c r="C139" s="214"/>
      <c r="D139" s="204" t="s">
        <v>149</v>
      </c>
      <c r="E139" s="215" t="s">
        <v>1</v>
      </c>
      <c r="F139" s="216" t="s">
        <v>358</v>
      </c>
      <c r="G139" s="214"/>
      <c r="H139" s="217">
        <v>159</v>
      </c>
      <c r="I139" s="218"/>
      <c r="J139" s="214"/>
      <c r="K139" s="214"/>
      <c r="L139" s="219"/>
      <c r="M139" s="220"/>
      <c r="N139" s="221"/>
      <c r="O139" s="221"/>
      <c r="P139" s="221"/>
      <c r="Q139" s="221"/>
      <c r="R139" s="221"/>
      <c r="S139" s="221"/>
      <c r="T139" s="222"/>
      <c r="AT139" s="223" t="s">
        <v>149</v>
      </c>
      <c r="AU139" s="223" t="s">
        <v>147</v>
      </c>
      <c r="AV139" s="14" t="s">
        <v>89</v>
      </c>
      <c r="AW139" s="14" t="s">
        <v>34</v>
      </c>
      <c r="AX139" s="14" t="s">
        <v>87</v>
      </c>
      <c r="AY139" s="223" t="s">
        <v>138</v>
      </c>
    </row>
    <row r="140" spans="1:65" s="2" customFormat="1" ht="21.75" customHeight="1">
      <c r="A140" s="35"/>
      <c r="B140" s="36"/>
      <c r="C140" s="188" t="s">
        <v>435</v>
      </c>
      <c r="D140" s="188" t="s">
        <v>142</v>
      </c>
      <c r="E140" s="189" t="s">
        <v>436</v>
      </c>
      <c r="F140" s="190" t="s">
        <v>437</v>
      </c>
      <c r="G140" s="191" t="s">
        <v>186</v>
      </c>
      <c r="H140" s="192">
        <v>159</v>
      </c>
      <c r="I140" s="193"/>
      <c r="J140" s="194">
        <f>ROUND(I140*H140,2)</f>
        <v>0</v>
      </c>
      <c r="K140" s="195"/>
      <c r="L140" s="40"/>
      <c r="M140" s="196" t="s">
        <v>1</v>
      </c>
      <c r="N140" s="197" t="s">
        <v>44</v>
      </c>
      <c r="O140" s="72"/>
      <c r="P140" s="198">
        <f>O140*H140</f>
        <v>0</v>
      </c>
      <c r="Q140" s="198">
        <v>0</v>
      </c>
      <c r="R140" s="198">
        <f>Q140*H140</f>
        <v>0</v>
      </c>
      <c r="S140" s="198">
        <v>0</v>
      </c>
      <c r="T140" s="199">
        <f>S140*H140</f>
        <v>0</v>
      </c>
      <c r="U140" s="35"/>
      <c r="V140" s="35"/>
      <c r="W140" s="35"/>
      <c r="X140" s="35"/>
      <c r="Y140" s="35"/>
      <c r="Z140" s="35"/>
      <c r="AA140" s="35"/>
      <c r="AB140" s="35"/>
      <c r="AC140" s="35"/>
      <c r="AD140" s="35"/>
      <c r="AE140" s="35"/>
      <c r="AR140" s="200" t="s">
        <v>146</v>
      </c>
      <c r="AT140" s="200" t="s">
        <v>142</v>
      </c>
      <c r="AU140" s="200" t="s">
        <v>147</v>
      </c>
      <c r="AY140" s="18" t="s">
        <v>138</v>
      </c>
      <c r="BE140" s="201">
        <f>IF(N140="základní",J140,0)</f>
        <v>0</v>
      </c>
      <c r="BF140" s="201">
        <f>IF(N140="snížená",J140,0)</f>
        <v>0</v>
      </c>
      <c r="BG140" s="201">
        <f>IF(N140="zákl. přenesená",J140,0)</f>
        <v>0</v>
      </c>
      <c r="BH140" s="201">
        <f>IF(N140="sníž. přenesená",J140,0)</f>
        <v>0</v>
      </c>
      <c r="BI140" s="201">
        <f>IF(N140="nulová",J140,0)</f>
        <v>0</v>
      </c>
      <c r="BJ140" s="18" t="s">
        <v>87</v>
      </c>
      <c r="BK140" s="201">
        <f>ROUND(I140*H140,2)</f>
        <v>0</v>
      </c>
      <c r="BL140" s="18" t="s">
        <v>146</v>
      </c>
      <c r="BM140" s="200" t="s">
        <v>438</v>
      </c>
    </row>
    <row r="141" spans="1:65" s="14" customFormat="1" ht="11.25">
      <c r="B141" s="213"/>
      <c r="C141" s="214"/>
      <c r="D141" s="204" t="s">
        <v>149</v>
      </c>
      <c r="E141" s="215" t="s">
        <v>1</v>
      </c>
      <c r="F141" s="216" t="s">
        <v>439</v>
      </c>
      <c r="G141" s="214"/>
      <c r="H141" s="217">
        <v>159</v>
      </c>
      <c r="I141" s="218"/>
      <c r="J141" s="214"/>
      <c r="K141" s="214"/>
      <c r="L141" s="219"/>
      <c r="M141" s="220"/>
      <c r="N141" s="221"/>
      <c r="O141" s="221"/>
      <c r="P141" s="221"/>
      <c r="Q141" s="221"/>
      <c r="R141" s="221"/>
      <c r="S141" s="221"/>
      <c r="T141" s="222"/>
      <c r="AT141" s="223" t="s">
        <v>149</v>
      </c>
      <c r="AU141" s="223" t="s">
        <v>147</v>
      </c>
      <c r="AV141" s="14" t="s">
        <v>89</v>
      </c>
      <c r="AW141" s="14" t="s">
        <v>34</v>
      </c>
      <c r="AX141" s="14" t="s">
        <v>87</v>
      </c>
      <c r="AY141" s="223" t="s">
        <v>138</v>
      </c>
    </row>
    <row r="142" spans="1:65" s="12" customFormat="1" ht="22.9" customHeight="1">
      <c r="B142" s="172"/>
      <c r="C142" s="173"/>
      <c r="D142" s="174" t="s">
        <v>78</v>
      </c>
      <c r="E142" s="186" t="s">
        <v>201</v>
      </c>
      <c r="F142" s="186" t="s">
        <v>329</v>
      </c>
      <c r="G142" s="173"/>
      <c r="H142" s="173"/>
      <c r="I142" s="176"/>
      <c r="J142" s="187">
        <f>BK142</f>
        <v>0</v>
      </c>
      <c r="K142" s="173"/>
      <c r="L142" s="178"/>
      <c r="M142" s="179"/>
      <c r="N142" s="180"/>
      <c r="O142" s="180"/>
      <c r="P142" s="181">
        <f>P143+P150+P163+P172</f>
        <v>0</v>
      </c>
      <c r="Q142" s="180"/>
      <c r="R142" s="181">
        <f>R143+R150+R163+R172</f>
        <v>5.7419250000000002</v>
      </c>
      <c r="S142" s="180"/>
      <c r="T142" s="182">
        <f>T143+T150+T163+T172</f>
        <v>77.094000000000008</v>
      </c>
      <c r="AR142" s="183" t="s">
        <v>87</v>
      </c>
      <c r="AT142" s="184" t="s">
        <v>78</v>
      </c>
      <c r="AU142" s="184" t="s">
        <v>87</v>
      </c>
      <c r="AY142" s="183" t="s">
        <v>138</v>
      </c>
      <c r="BK142" s="185">
        <f>BK143+BK150+BK163+BK172</f>
        <v>0</v>
      </c>
    </row>
    <row r="143" spans="1:65" s="12" customFormat="1" ht="20.85" customHeight="1">
      <c r="B143" s="172"/>
      <c r="C143" s="173"/>
      <c r="D143" s="174" t="s">
        <v>78</v>
      </c>
      <c r="E143" s="186" t="s">
        <v>440</v>
      </c>
      <c r="F143" s="186" t="s">
        <v>441</v>
      </c>
      <c r="G143" s="173"/>
      <c r="H143" s="173"/>
      <c r="I143" s="176"/>
      <c r="J143" s="187">
        <f>BK143</f>
        <v>0</v>
      </c>
      <c r="K143" s="173"/>
      <c r="L143" s="178"/>
      <c r="M143" s="179"/>
      <c r="N143" s="180"/>
      <c r="O143" s="180"/>
      <c r="P143" s="181">
        <f>SUM(P144:P149)</f>
        <v>0</v>
      </c>
      <c r="Q143" s="180"/>
      <c r="R143" s="181">
        <f>SUM(R144:R149)</f>
        <v>5.6880000000000006</v>
      </c>
      <c r="S143" s="180"/>
      <c r="T143" s="182">
        <f>SUM(T144:T149)</f>
        <v>0</v>
      </c>
      <c r="AR143" s="183" t="s">
        <v>87</v>
      </c>
      <c r="AT143" s="184" t="s">
        <v>78</v>
      </c>
      <c r="AU143" s="184" t="s">
        <v>89</v>
      </c>
      <c r="AY143" s="183" t="s">
        <v>138</v>
      </c>
      <c r="BK143" s="185">
        <f>SUM(BK144:BK149)</f>
        <v>0</v>
      </c>
    </row>
    <row r="144" spans="1:65" s="2" customFormat="1" ht="33" customHeight="1">
      <c r="A144" s="35"/>
      <c r="B144" s="36"/>
      <c r="C144" s="188" t="s">
        <v>442</v>
      </c>
      <c r="D144" s="188" t="s">
        <v>142</v>
      </c>
      <c r="E144" s="189" t="s">
        <v>443</v>
      </c>
      <c r="F144" s="190" t="s">
        <v>444</v>
      </c>
      <c r="G144" s="191" t="s">
        <v>279</v>
      </c>
      <c r="H144" s="192">
        <v>24</v>
      </c>
      <c r="I144" s="193"/>
      <c r="J144" s="194">
        <f>ROUND(I144*H144,2)</f>
        <v>0</v>
      </c>
      <c r="K144" s="195"/>
      <c r="L144" s="40"/>
      <c r="M144" s="196" t="s">
        <v>1</v>
      </c>
      <c r="N144" s="197" t="s">
        <v>44</v>
      </c>
      <c r="O144" s="72"/>
      <c r="P144" s="198">
        <f>O144*H144</f>
        <v>0</v>
      </c>
      <c r="Q144" s="198">
        <v>0.15540000000000001</v>
      </c>
      <c r="R144" s="198">
        <f>Q144*H144</f>
        <v>3.7296000000000005</v>
      </c>
      <c r="S144" s="198">
        <v>0</v>
      </c>
      <c r="T144" s="199">
        <f>S144*H144</f>
        <v>0</v>
      </c>
      <c r="U144" s="35"/>
      <c r="V144" s="35"/>
      <c r="W144" s="35"/>
      <c r="X144" s="35"/>
      <c r="Y144" s="35"/>
      <c r="Z144" s="35"/>
      <c r="AA144" s="35"/>
      <c r="AB144" s="35"/>
      <c r="AC144" s="35"/>
      <c r="AD144" s="35"/>
      <c r="AE144" s="35"/>
      <c r="AR144" s="200" t="s">
        <v>146</v>
      </c>
      <c r="AT144" s="200" t="s">
        <v>142</v>
      </c>
      <c r="AU144" s="200" t="s">
        <v>147</v>
      </c>
      <c r="AY144" s="18" t="s">
        <v>138</v>
      </c>
      <c r="BE144" s="201">
        <f>IF(N144="základní",J144,0)</f>
        <v>0</v>
      </c>
      <c r="BF144" s="201">
        <f>IF(N144="snížená",J144,0)</f>
        <v>0</v>
      </c>
      <c r="BG144" s="201">
        <f>IF(N144="zákl. přenesená",J144,0)</f>
        <v>0</v>
      </c>
      <c r="BH144" s="201">
        <f>IF(N144="sníž. přenesená",J144,0)</f>
        <v>0</v>
      </c>
      <c r="BI144" s="201">
        <f>IF(N144="nulová",J144,0)</f>
        <v>0</v>
      </c>
      <c r="BJ144" s="18" t="s">
        <v>87</v>
      </c>
      <c r="BK144" s="201">
        <f>ROUND(I144*H144,2)</f>
        <v>0</v>
      </c>
      <c r="BL144" s="18" t="s">
        <v>146</v>
      </c>
      <c r="BM144" s="200" t="s">
        <v>445</v>
      </c>
    </row>
    <row r="145" spans="1:65" s="14" customFormat="1" ht="11.25">
      <c r="B145" s="213"/>
      <c r="C145" s="214"/>
      <c r="D145" s="204" t="s">
        <v>149</v>
      </c>
      <c r="E145" s="215" t="s">
        <v>1</v>
      </c>
      <c r="F145" s="216" t="s">
        <v>446</v>
      </c>
      <c r="G145" s="214"/>
      <c r="H145" s="217">
        <v>24</v>
      </c>
      <c r="I145" s="218"/>
      <c r="J145" s="214"/>
      <c r="K145" s="214"/>
      <c r="L145" s="219"/>
      <c r="M145" s="220"/>
      <c r="N145" s="221"/>
      <c r="O145" s="221"/>
      <c r="P145" s="221"/>
      <c r="Q145" s="221"/>
      <c r="R145" s="221"/>
      <c r="S145" s="221"/>
      <c r="T145" s="222"/>
      <c r="AT145" s="223" t="s">
        <v>149</v>
      </c>
      <c r="AU145" s="223" t="s">
        <v>147</v>
      </c>
      <c r="AV145" s="14" t="s">
        <v>89</v>
      </c>
      <c r="AW145" s="14" t="s">
        <v>34</v>
      </c>
      <c r="AX145" s="14" t="s">
        <v>87</v>
      </c>
      <c r="AY145" s="223" t="s">
        <v>138</v>
      </c>
    </row>
    <row r="146" spans="1:65" s="2" customFormat="1" ht="16.5" customHeight="1">
      <c r="A146" s="35"/>
      <c r="B146" s="36"/>
      <c r="C146" s="246" t="s">
        <v>447</v>
      </c>
      <c r="D146" s="246" t="s">
        <v>213</v>
      </c>
      <c r="E146" s="247" t="s">
        <v>448</v>
      </c>
      <c r="F146" s="248" t="s">
        <v>449</v>
      </c>
      <c r="G146" s="249" t="s">
        <v>279</v>
      </c>
      <c r="H146" s="250">
        <v>24.48</v>
      </c>
      <c r="I146" s="251"/>
      <c r="J146" s="252">
        <f>ROUND(I146*H146,2)</f>
        <v>0</v>
      </c>
      <c r="K146" s="253"/>
      <c r="L146" s="254"/>
      <c r="M146" s="255" t="s">
        <v>1</v>
      </c>
      <c r="N146" s="256" t="s">
        <v>44</v>
      </c>
      <c r="O146" s="72"/>
      <c r="P146" s="198">
        <f>O146*H146</f>
        <v>0</v>
      </c>
      <c r="Q146" s="198">
        <v>0.08</v>
      </c>
      <c r="R146" s="198">
        <f>Q146*H146</f>
        <v>1.9584000000000001</v>
      </c>
      <c r="S146" s="198">
        <v>0</v>
      </c>
      <c r="T146" s="199">
        <f>S146*H146</f>
        <v>0</v>
      </c>
      <c r="U146" s="35"/>
      <c r="V146" s="35"/>
      <c r="W146" s="35"/>
      <c r="X146" s="35"/>
      <c r="Y146" s="35"/>
      <c r="Z146" s="35"/>
      <c r="AA146" s="35"/>
      <c r="AB146" s="35"/>
      <c r="AC146" s="35"/>
      <c r="AD146" s="35"/>
      <c r="AE146" s="35"/>
      <c r="AR146" s="200" t="s">
        <v>193</v>
      </c>
      <c r="AT146" s="200" t="s">
        <v>213</v>
      </c>
      <c r="AU146" s="200" t="s">
        <v>147</v>
      </c>
      <c r="AY146" s="18" t="s">
        <v>138</v>
      </c>
      <c r="BE146" s="201">
        <f>IF(N146="základní",J146,0)</f>
        <v>0</v>
      </c>
      <c r="BF146" s="201">
        <f>IF(N146="snížená",J146,0)</f>
        <v>0</v>
      </c>
      <c r="BG146" s="201">
        <f>IF(N146="zákl. přenesená",J146,0)</f>
        <v>0</v>
      </c>
      <c r="BH146" s="201">
        <f>IF(N146="sníž. přenesená",J146,0)</f>
        <v>0</v>
      </c>
      <c r="BI146" s="201">
        <f>IF(N146="nulová",J146,0)</f>
        <v>0</v>
      </c>
      <c r="BJ146" s="18" t="s">
        <v>87</v>
      </c>
      <c r="BK146" s="201">
        <f>ROUND(I146*H146,2)</f>
        <v>0</v>
      </c>
      <c r="BL146" s="18" t="s">
        <v>146</v>
      </c>
      <c r="BM146" s="200" t="s">
        <v>450</v>
      </c>
    </row>
    <row r="147" spans="1:65" s="14" customFormat="1" ht="11.25">
      <c r="B147" s="213"/>
      <c r="C147" s="214"/>
      <c r="D147" s="204" t="s">
        <v>149</v>
      </c>
      <c r="E147" s="215" t="s">
        <v>1</v>
      </c>
      <c r="F147" s="216" t="s">
        <v>446</v>
      </c>
      <c r="G147" s="214"/>
      <c r="H147" s="217">
        <v>24</v>
      </c>
      <c r="I147" s="218"/>
      <c r="J147" s="214"/>
      <c r="K147" s="214"/>
      <c r="L147" s="219"/>
      <c r="M147" s="220"/>
      <c r="N147" s="221"/>
      <c r="O147" s="221"/>
      <c r="P147" s="221"/>
      <c r="Q147" s="221"/>
      <c r="R147" s="221"/>
      <c r="S147" s="221"/>
      <c r="T147" s="222"/>
      <c r="AT147" s="223" t="s">
        <v>149</v>
      </c>
      <c r="AU147" s="223" t="s">
        <v>147</v>
      </c>
      <c r="AV147" s="14" t="s">
        <v>89</v>
      </c>
      <c r="AW147" s="14" t="s">
        <v>34</v>
      </c>
      <c r="AX147" s="14" t="s">
        <v>79</v>
      </c>
      <c r="AY147" s="223" t="s">
        <v>138</v>
      </c>
    </row>
    <row r="148" spans="1:65" s="14" customFormat="1" ht="11.25">
      <c r="B148" s="213"/>
      <c r="C148" s="214"/>
      <c r="D148" s="204" t="s">
        <v>149</v>
      </c>
      <c r="E148" s="215" t="s">
        <v>1</v>
      </c>
      <c r="F148" s="216" t="s">
        <v>451</v>
      </c>
      <c r="G148" s="214"/>
      <c r="H148" s="217">
        <v>0.48</v>
      </c>
      <c r="I148" s="218"/>
      <c r="J148" s="214"/>
      <c r="K148" s="214"/>
      <c r="L148" s="219"/>
      <c r="M148" s="220"/>
      <c r="N148" s="221"/>
      <c r="O148" s="221"/>
      <c r="P148" s="221"/>
      <c r="Q148" s="221"/>
      <c r="R148" s="221"/>
      <c r="S148" s="221"/>
      <c r="T148" s="222"/>
      <c r="AT148" s="223" t="s">
        <v>149</v>
      </c>
      <c r="AU148" s="223" t="s">
        <v>147</v>
      </c>
      <c r="AV148" s="14" t="s">
        <v>89</v>
      </c>
      <c r="AW148" s="14" t="s">
        <v>34</v>
      </c>
      <c r="AX148" s="14" t="s">
        <v>79</v>
      </c>
      <c r="AY148" s="223" t="s">
        <v>138</v>
      </c>
    </row>
    <row r="149" spans="1:65" s="16" customFormat="1" ht="11.25">
      <c r="B149" s="235"/>
      <c r="C149" s="236"/>
      <c r="D149" s="204" t="s">
        <v>149</v>
      </c>
      <c r="E149" s="237" t="s">
        <v>1</v>
      </c>
      <c r="F149" s="238" t="s">
        <v>156</v>
      </c>
      <c r="G149" s="236"/>
      <c r="H149" s="239">
        <v>24.48</v>
      </c>
      <c r="I149" s="240"/>
      <c r="J149" s="236"/>
      <c r="K149" s="236"/>
      <c r="L149" s="241"/>
      <c r="M149" s="242"/>
      <c r="N149" s="243"/>
      <c r="O149" s="243"/>
      <c r="P149" s="243"/>
      <c r="Q149" s="243"/>
      <c r="R149" s="243"/>
      <c r="S149" s="243"/>
      <c r="T149" s="244"/>
      <c r="AT149" s="245" t="s">
        <v>149</v>
      </c>
      <c r="AU149" s="245" t="s">
        <v>147</v>
      </c>
      <c r="AV149" s="16" t="s">
        <v>146</v>
      </c>
      <c r="AW149" s="16" t="s">
        <v>34</v>
      </c>
      <c r="AX149" s="16" t="s">
        <v>87</v>
      </c>
      <c r="AY149" s="245" t="s">
        <v>138</v>
      </c>
    </row>
    <row r="150" spans="1:65" s="12" customFormat="1" ht="20.85" customHeight="1">
      <c r="B150" s="172"/>
      <c r="C150" s="173"/>
      <c r="D150" s="174" t="s">
        <v>78</v>
      </c>
      <c r="E150" s="186" t="s">
        <v>352</v>
      </c>
      <c r="F150" s="186" t="s">
        <v>353</v>
      </c>
      <c r="G150" s="173"/>
      <c r="H150" s="173"/>
      <c r="I150" s="176"/>
      <c r="J150" s="187">
        <f>BK150</f>
        <v>0</v>
      </c>
      <c r="K150" s="173"/>
      <c r="L150" s="178"/>
      <c r="M150" s="179"/>
      <c r="N150" s="180"/>
      <c r="O150" s="180"/>
      <c r="P150" s="181">
        <f>SUM(P151:P162)</f>
        <v>0</v>
      </c>
      <c r="Q150" s="180"/>
      <c r="R150" s="181">
        <f>SUM(R151:R162)</f>
        <v>2.9725000000000001E-2</v>
      </c>
      <c r="S150" s="180"/>
      <c r="T150" s="182">
        <f>SUM(T151:T162)</f>
        <v>77.094000000000008</v>
      </c>
      <c r="AR150" s="183" t="s">
        <v>87</v>
      </c>
      <c r="AT150" s="184" t="s">
        <v>78</v>
      </c>
      <c r="AU150" s="184" t="s">
        <v>89</v>
      </c>
      <c r="AY150" s="183" t="s">
        <v>138</v>
      </c>
      <c r="BK150" s="185">
        <f>SUM(BK151:BK162)</f>
        <v>0</v>
      </c>
    </row>
    <row r="151" spans="1:65" s="2" customFormat="1" ht="21.75" customHeight="1">
      <c r="A151" s="35"/>
      <c r="B151" s="36"/>
      <c r="C151" s="188" t="s">
        <v>452</v>
      </c>
      <c r="D151" s="188" t="s">
        <v>142</v>
      </c>
      <c r="E151" s="189" t="s">
        <v>453</v>
      </c>
      <c r="F151" s="190" t="s">
        <v>454</v>
      </c>
      <c r="G151" s="191" t="s">
        <v>186</v>
      </c>
      <c r="H151" s="192">
        <v>172</v>
      </c>
      <c r="I151" s="193"/>
      <c r="J151" s="194">
        <f>ROUND(I151*H151,2)</f>
        <v>0</v>
      </c>
      <c r="K151" s="195"/>
      <c r="L151" s="40"/>
      <c r="M151" s="196" t="s">
        <v>1</v>
      </c>
      <c r="N151" s="197" t="s">
        <v>44</v>
      </c>
      <c r="O151" s="72"/>
      <c r="P151" s="198">
        <f>O151*H151</f>
        <v>0</v>
      </c>
      <c r="Q151" s="198">
        <v>4.0000000000000003E-5</v>
      </c>
      <c r="R151" s="198">
        <f>Q151*H151</f>
        <v>6.8800000000000007E-3</v>
      </c>
      <c r="S151" s="198">
        <v>9.1999999999999998E-2</v>
      </c>
      <c r="T151" s="199">
        <f>S151*H151</f>
        <v>15.824</v>
      </c>
      <c r="U151" s="35"/>
      <c r="V151" s="35"/>
      <c r="W151" s="35"/>
      <c r="X151" s="35"/>
      <c r="Y151" s="35"/>
      <c r="Z151" s="35"/>
      <c r="AA151" s="35"/>
      <c r="AB151" s="35"/>
      <c r="AC151" s="35"/>
      <c r="AD151" s="35"/>
      <c r="AE151" s="35"/>
      <c r="AR151" s="200" t="s">
        <v>146</v>
      </c>
      <c r="AT151" s="200" t="s">
        <v>142</v>
      </c>
      <c r="AU151" s="200" t="s">
        <v>147</v>
      </c>
      <c r="AY151" s="18" t="s">
        <v>138</v>
      </c>
      <c r="BE151" s="201">
        <f>IF(N151="základní",J151,0)</f>
        <v>0</v>
      </c>
      <c r="BF151" s="201">
        <f>IF(N151="snížená",J151,0)</f>
        <v>0</v>
      </c>
      <c r="BG151" s="201">
        <f>IF(N151="zákl. přenesená",J151,0)</f>
        <v>0</v>
      </c>
      <c r="BH151" s="201">
        <f>IF(N151="sníž. přenesená",J151,0)</f>
        <v>0</v>
      </c>
      <c r="BI151" s="201">
        <f>IF(N151="nulová",J151,0)</f>
        <v>0</v>
      </c>
      <c r="BJ151" s="18" t="s">
        <v>87</v>
      </c>
      <c r="BK151" s="201">
        <f>ROUND(I151*H151,2)</f>
        <v>0</v>
      </c>
      <c r="BL151" s="18" t="s">
        <v>146</v>
      </c>
      <c r="BM151" s="200" t="s">
        <v>455</v>
      </c>
    </row>
    <row r="152" spans="1:65" s="14" customFormat="1" ht="11.25">
      <c r="B152" s="213"/>
      <c r="C152" s="214"/>
      <c r="D152" s="204" t="s">
        <v>149</v>
      </c>
      <c r="E152" s="215" t="s">
        <v>1</v>
      </c>
      <c r="F152" s="216" t="s">
        <v>358</v>
      </c>
      <c r="G152" s="214"/>
      <c r="H152" s="217">
        <v>159</v>
      </c>
      <c r="I152" s="218"/>
      <c r="J152" s="214"/>
      <c r="K152" s="214"/>
      <c r="L152" s="219"/>
      <c r="M152" s="220"/>
      <c r="N152" s="221"/>
      <c r="O152" s="221"/>
      <c r="P152" s="221"/>
      <c r="Q152" s="221"/>
      <c r="R152" s="221"/>
      <c r="S152" s="221"/>
      <c r="T152" s="222"/>
      <c r="AT152" s="223" t="s">
        <v>149</v>
      </c>
      <c r="AU152" s="223" t="s">
        <v>147</v>
      </c>
      <c r="AV152" s="14" t="s">
        <v>89</v>
      </c>
      <c r="AW152" s="14" t="s">
        <v>34</v>
      </c>
      <c r="AX152" s="14" t="s">
        <v>79</v>
      </c>
      <c r="AY152" s="223" t="s">
        <v>138</v>
      </c>
    </row>
    <row r="153" spans="1:65" s="14" customFormat="1" ht="11.25">
      <c r="B153" s="213"/>
      <c r="C153" s="214"/>
      <c r="D153" s="204" t="s">
        <v>149</v>
      </c>
      <c r="E153" s="215" t="s">
        <v>1</v>
      </c>
      <c r="F153" s="216" t="s">
        <v>420</v>
      </c>
      <c r="G153" s="214"/>
      <c r="H153" s="217">
        <v>13</v>
      </c>
      <c r="I153" s="218"/>
      <c r="J153" s="214"/>
      <c r="K153" s="214"/>
      <c r="L153" s="219"/>
      <c r="M153" s="220"/>
      <c r="N153" s="221"/>
      <c r="O153" s="221"/>
      <c r="P153" s="221"/>
      <c r="Q153" s="221"/>
      <c r="R153" s="221"/>
      <c r="S153" s="221"/>
      <c r="T153" s="222"/>
      <c r="AT153" s="223" t="s">
        <v>149</v>
      </c>
      <c r="AU153" s="223" t="s">
        <v>147</v>
      </c>
      <c r="AV153" s="14" t="s">
        <v>89</v>
      </c>
      <c r="AW153" s="14" t="s">
        <v>34</v>
      </c>
      <c r="AX153" s="14" t="s">
        <v>79</v>
      </c>
      <c r="AY153" s="223" t="s">
        <v>138</v>
      </c>
    </row>
    <row r="154" spans="1:65" s="16" customFormat="1" ht="11.25">
      <c r="B154" s="235"/>
      <c r="C154" s="236"/>
      <c r="D154" s="204" t="s">
        <v>149</v>
      </c>
      <c r="E154" s="237" t="s">
        <v>1</v>
      </c>
      <c r="F154" s="238" t="s">
        <v>156</v>
      </c>
      <c r="G154" s="236"/>
      <c r="H154" s="239">
        <v>172</v>
      </c>
      <c r="I154" s="240"/>
      <c r="J154" s="236"/>
      <c r="K154" s="236"/>
      <c r="L154" s="241"/>
      <c r="M154" s="242"/>
      <c r="N154" s="243"/>
      <c r="O154" s="243"/>
      <c r="P154" s="243"/>
      <c r="Q154" s="243"/>
      <c r="R154" s="243"/>
      <c r="S154" s="243"/>
      <c r="T154" s="244"/>
      <c r="AT154" s="245" t="s">
        <v>149</v>
      </c>
      <c r="AU154" s="245" t="s">
        <v>147</v>
      </c>
      <c r="AV154" s="16" t="s">
        <v>146</v>
      </c>
      <c r="AW154" s="16" t="s">
        <v>34</v>
      </c>
      <c r="AX154" s="16" t="s">
        <v>87</v>
      </c>
      <c r="AY154" s="245" t="s">
        <v>138</v>
      </c>
    </row>
    <row r="155" spans="1:65" s="2" customFormat="1" ht="21.75" customHeight="1">
      <c r="A155" s="35"/>
      <c r="B155" s="36"/>
      <c r="C155" s="188" t="s">
        <v>456</v>
      </c>
      <c r="D155" s="188" t="s">
        <v>142</v>
      </c>
      <c r="E155" s="189" t="s">
        <v>457</v>
      </c>
      <c r="F155" s="190" t="s">
        <v>458</v>
      </c>
      <c r="G155" s="191" t="s">
        <v>186</v>
      </c>
      <c r="H155" s="192">
        <v>159</v>
      </c>
      <c r="I155" s="193"/>
      <c r="J155" s="194">
        <f>ROUND(I155*H155,2)</f>
        <v>0</v>
      </c>
      <c r="K155" s="195"/>
      <c r="L155" s="40"/>
      <c r="M155" s="196" t="s">
        <v>1</v>
      </c>
      <c r="N155" s="197" t="s">
        <v>44</v>
      </c>
      <c r="O155" s="72"/>
      <c r="P155" s="198">
        <f>O155*H155</f>
        <v>0</v>
      </c>
      <c r="Q155" s="198">
        <v>5.0000000000000002E-5</v>
      </c>
      <c r="R155" s="198">
        <f>Q155*H155</f>
        <v>7.9500000000000005E-3</v>
      </c>
      <c r="S155" s="198">
        <v>0.115</v>
      </c>
      <c r="T155" s="199">
        <f>S155*H155</f>
        <v>18.285</v>
      </c>
      <c r="U155" s="35"/>
      <c r="V155" s="35"/>
      <c r="W155" s="35"/>
      <c r="X155" s="35"/>
      <c r="Y155" s="35"/>
      <c r="Z155" s="35"/>
      <c r="AA155" s="35"/>
      <c r="AB155" s="35"/>
      <c r="AC155" s="35"/>
      <c r="AD155" s="35"/>
      <c r="AE155" s="35"/>
      <c r="AR155" s="200" t="s">
        <v>146</v>
      </c>
      <c r="AT155" s="200" t="s">
        <v>142</v>
      </c>
      <c r="AU155" s="200" t="s">
        <v>147</v>
      </c>
      <c r="AY155" s="18" t="s">
        <v>138</v>
      </c>
      <c r="BE155" s="201">
        <f>IF(N155="základní",J155,0)</f>
        <v>0</v>
      </c>
      <c r="BF155" s="201">
        <f>IF(N155="snížená",J155,0)</f>
        <v>0</v>
      </c>
      <c r="BG155" s="201">
        <f>IF(N155="zákl. přenesená",J155,0)</f>
        <v>0</v>
      </c>
      <c r="BH155" s="201">
        <f>IF(N155="sníž. přenesená",J155,0)</f>
        <v>0</v>
      </c>
      <c r="BI155" s="201">
        <f>IF(N155="nulová",J155,0)</f>
        <v>0</v>
      </c>
      <c r="BJ155" s="18" t="s">
        <v>87</v>
      </c>
      <c r="BK155" s="201">
        <f>ROUND(I155*H155,2)</f>
        <v>0</v>
      </c>
      <c r="BL155" s="18" t="s">
        <v>146</v>
      </c>
      <c r="BM155" s="200" t="s">
        <v>459</v>
      </c>
    </row>
    <row r="156" spans="1:65" s="14" customFormat="1" ht="11.25">
      <c r="B156" s="213"/>
      <c r="C156" s="214"/>
      <c r="D156" s="204" t="s">
        <v>149</v>
      </c>
      <c r="E156" s="215" t="s">
        <v>1</v>
      </c>
      <c r="F156" s="216" t="s">
        <v>358</v>
      </c>
      <c r="G156" s="214"/>
      <c r="H156" s="217">
        <v>159</v>
      </c>
      <c r="I156" s="218"/>
      <c r="J156" s="214"/>
      <c r="K156" s="214"/>
      <c r="L156" s="219"/>
      <c r="M156" s="220"/>
      <c r="N156" s="221"/>
      <c r="O156" s="221"/>
      <c r="P156" s="221"/>
      <c r="Q156" s="221"/>
      <c r="R156" s="221"/>
      <c r="S156" s="221"/>
      <c r="T156" s="222"/>
      <c r="AT156" s="223" t="s">
        <v>149</v>
      </c>
      <c r="AU156" s="223" t="s">
        <v>147</v>
      </c>
      <c r="AV156" s="14" t="s">
        <v>89</v>
      </c>
      <c r="AW156" s="14" t="s">
        <v>34</v>
      </c>
      <c r="AX156" s="14" t="s">
        <v>87</v>
      </c>
      <c r="AY156" s="223" t="s">
        <v>138</v>
      </c>
    </row>
    <row r="157" spans="1:65" s="2" customFormat="1" ht="21.75" customHeight="1">
      <c r="A157" s="35"/>
      <c r="B157" s="36"/>
      <c r="C157" s="188" t="s">
        <v>460</v>
      </c>
      <c r="D157" s="188" t="s">
        <v>142</v>
      </c>
      <c r="E157" s="189" t="s">
        <v>461</v>
      </c>
      <c r="F157" s="190" t="s">
        <v>462</v>
      </c>
      <c r="G157" s="191" t="s">
        <v>186</v>
      </c>
      <c r="H157" s="192">
        <v>165.5</v>
      </c>
      <c r="I157" s="193"/>
      <c r="J157" s="194">
        <f>ROUND(I157*H157,2)</f>
        <v>0</v>
      </c>
      <c r="K157" s="195"/>
      <c r="L157" s="40"/>
      <c r="M157" s="196" t="s">
        <v>1</v>
      </c>
      <c r="N157" s="197" t="s">
        <v>44</v>
      </c>
      <c r="O157" s="72"/>
      <c r="P157" s="198">
        <f>O157*H157</f>
        <v>0</v>
      </c>
      <c r="Q157" s="198">
        <v>9.0000000000000006E-5</v>
      </c>
      <c r="R157" s="198">
        <f>Q157*H157</f>
        <v>1.4895E-2</v>
      </c>
      <c r="S157" s="198">
        <v>0.23</v>
      </c>
      <c r="T157" s="199">
        <f>S157*H157</f>
        <v>38.065000000000005</v>
      </c>
      <c r="U157" s="35"/>
      <c r="V157" s="35"/>
      <c r="W157" s="35"/>
      <c r="X157" s="35"/>
      <c r="Y157" s="35"/>
      <c r="Z157" s="35"/>
      <c r="AA157" s="35"/>
      <c r="AB157" s="35"/>
      <c r="AC157" s="35"/>
      <c r="AD157" s="35"/>
      <c r="AE157" s="35"/>
      <c r="AR157" s="200" t="s">
        <v>146</v>
      </c>
      <c r="AT157" s="200" t="s">
        <v>142</v>
      </c>
      <c r="AU157" s="200" t="s">
        <v>147</v>
      </c>
      <c r="AY157" s="18" t="s">
        <v>138</v>
      </c>
      <c r="BE157" s="201">
        <f>IF(N157="základní",J157,0)</f>
        <v>0</v>
      </c>
      <c r="BF157" s="201">
        <f>IF(N157="snížená",J157,0)</f>
        <v>0</v>
      </c>
      <c r="BG157" s="201">
        <f>IF(N157="zákl. přenesená",J157,0)</f>
        <v>0</v>
      </c>
      <c r="BH157" s="201">
        <f>IF(N157="sníž. přenesená",J157,0)</f>
        <v>0</v>
      </c>
      <c r="BI157" s="201">
        <f>IF(N157="nulová",J157,0)</f>
        <v>0</v>
      </c>
      <c r="BJ157" s="18" t="s">
        <v>87</v>
      </c>
      <c r="BK157" s="201">
        <f>ROUND(I157*H157,2)</f>
        <v>0</v>
      </c>
      <c r="BL157" s="18" t="s">
        <v>146</v>
      </c>
      <c r="BM157" s="200" t="s">
        <v>463</v>
      </c>
    </row>
    <row r="158" spans="1:65" s="14" customFormat="1" ht="11.25">
      <c r="B158" s="213"/>
      <c r="C158" s="214"/>
      <c r="D158" s="204" t="s">
        <v>149</v>
      </c>
      <c r="E158" s="215" t="s">
        <v>1</v>
      </c>
      <c r="F158" s="216" t="s">
        <v>358</v>
      </c>
      <c r="G158" s="214"/>
      <c r="H158" s="217">
        <v>159</v>
      </c>
      <c r="I158" s="218"/>
      <c r="J158" s="214"/>
      <c r="K158" s="214"/>
      <c r="L158" s="219"/>
      <c r="M158" s="220"/>
      <c r="N158" s="221"/>
      <c r="O158" s="221"/>
      <c r="P158" s="221"/>
      <c r="Q158" s="221"/>
      <c r="R158" s="221"/>
      <c r="S158" s="221"/>
      <c r="T158" s="222"/>
      <c r="AT158" s="223" t="s">
        <v>149</v>
      </c>
      <c r="AU158" s="223" t="s">
        <v>147</v>
      </c>
      <c r="AV158" s="14" t="s">
        <v>89</v>
      </c>
      <c r="AW158" s="14" t="s">
        <v>34</v>
      </c>
      <c r="AX158" s="14" t="s">
        <v>79</v>
      </c>
      <c r="AY158" s="223" t="s">
        <v>138</v>
      </c>
    </row>
    <row r="159" spans="1:65" s="14" customFormat="1" ht="22.5">
      <c r="B159" s="213"/>
      <c r="C159" s="214"/>
      <c r="D159" s="204" t="s">
        <v>149</v>
      </c>
      <c r="E159" s="215" t="s">
        <v>1</v>
      </c>
      <c r="F159" s="216" t="s">
        <v>464</v>
      </c>
      <c r="G159" s="214"/>
      <c r="H159" s="217">
        <v>6.5</v>
      </c>
      <c r="I159" s="218"/>
      <c r="J159" s="214"/>
      <c r="K159" s="214"/>
      <c r="L159" s="219"/>
      <c r="M159" s="220"/>
      <c r="N159" s="221"/>
      <c r="O159" s="221"/>
      <c r="P159" s="221"/>
      <c r="Q159" s="221"/>
      <c r="R159" s="221"/>
      <c r="S159" s="221"/>
      <c r="T159" s="222"/>
      <c r="AT159" s="223" t="s">
        <v>149</v>
      </c>
      <c r="AU159" s="223" t="s">
        <v>147</v>
      </c>
      <c r="AV159" s="14" t="s">
        <v>89</v>
      </c>
      <c r="AW159" s="14" t="s">
        <v>34</v>
      </c>
      <c r="AX159" s="14" t="s">
        <v>79</v>
      </c>
      <c r="AY159" s="223" t="s">
        <v>138</v>
      </c>
    </row>
    <row r="160" spans="1:65" s="16" customFormat="1" ht="11.25">
      <c r="B160" s="235"/>
      <c r="C160" s="236"/>
      <c r="D160" s="204" t="s">
        <v>149</v>
      </c>
      <c r="E160" s="237" t="s">
        <v>1</v>
      </c>
      <c r="F160" s="238" t="s">
        <v>156</v>
      </c>
      <c r="G160" s="236"/>
      <c r="H160" s="239">
        <v>165.5</v>
      </c>
      <c r="I160" s="240"/>
      <c r="J160" s="236"/>
      <c r="K160" s="236"/>
      <c r="L160" s="241"/>
      <c r="M160" s="242"/>
      <c r="N160" s="243"/>
      <c r="O160" s="243"/>
      <c r="P160" s="243"/>
      <c r="Q160" s="243"/>
      <c r="R160" s="243"/>
      <c r="S160" s="243"/>
      <c r="T160" s="244"/>
      <c r="AT160" s="245" t="s">
        <v>149</v>
      </c>
      <c r="AU160" s="245" t="s">
        <v>147</v>
      </c>
      <c r="AV160" s="16" t="s">
        <v>146</v>
      </c>
      <c r="AW160" s="16" t="s">
        <v>34</v>
      </c>
      <c r="AX160" s="16" t="s">
        <v>87</v>
      </c>
      <c r="AY160" s="245" t="s">
        <v>138</v>
      </c>
    </row>
    <row r="161" spans="1:65" s="2" customFormat="1" ht="16.5" customHeight="1">
      <c r="A161" s="35"/>
      <c r="B161" s="36"/>
      <c r="C161" s="188" t="s">
        <v>465</v>
      </c>
      <c r="D161" s="188" t="s">
        <v>142</v>
      </c>
      <c r="E161" s="189" t="s">
        <v>466</v>
      </c>
      <c r="F161" s="190" t="s">
        <v>467</v>
      </c>
      <c r="G161" s="191" t="s">
        <v>279</v>
      </c>
      <c r="H161" s="192">
        <v>24</v>
      </c>
      <c r="I161" s="193"/>
      <c r="J161" s="194">
        <f>ROUND(I161*H161,2)</f>
        <v>0</v>
      </c>
      <c r="K161" s="195"/>
      <c r="L161" s="40"/>
      <c r="M161" s="196" t="s">
        <v>1</v>
      </c>
      <c r="N161" s="197" t="s">
        <v>44</v>
      </c>
      <c r="O161" s="72"/>
      <c r="P161" s="198">
        <f>O161*H161</f>
        <v>0</v>
      </c>
      <c r="Q161" s="198">
        <v>0</v>
      </c>
      <c r="R161" s="198">
        <f>Q161*H161</f>
        <v>0</v>
      </c>
      <c r="S161" s="198">
        <v>0.20499999999999999</v>
      </c>
      <c r="T161" s="199">
        <f>S161*H161</f>
        <v>4.92</v>
      </c>
      <c r="U161" s="35"/>
      <c r="V161" s="35"/>
      <c r="W161" s="35"/>
      <c r="X161" s="35"/>
      <c r="Y161" s="35"/>
      <c r="Z161" s="35"/>
      <c r="AA161" s="35"/>
      <c r="AB161" s="35"/>
      <c r="AC161" s="35"/>
      <c r="AD161" s="35"/>
      <c r="AE161" s="35"/>
      <c r="AR161" s="200" t="s">
        <v>146</v>
      </c>
      <c r="AT161" s="200" t="s">
        <v>142</v>
      </c>
      <c r="AU161" s="200" t="s">
        <v>147</v>
      </c>
      <c r="AY161" s="18" t="s">
        <v>138</v>
      </c>
      <c r="BE161" s="201">
        <f>IF(N161="základní",J161,0)</f>
        <v>0</v>
      </c>
      <c r="BF161" s="201">
        <f>IF(N161="snížená",J161,0)</f>
        <v>0</v>
      </c>
      <c r="BG161" s="201">
        <f>IF(N161="zákl. přenesená",J161,0)</f>
        <v>0</v>
      </c>
      <c r="BH161" s="201">
        <f>IF(N161="sníž. přenesená",J161,0)</f>
        <v>0</v>
      </c>
      <c r="BI161" s="201">
        <f>IF(N161="nulová",J161,0)</f>
        <v>0</v>
      </c>
      <c r="BJ161" s="18" t="s">
        <v>87</v>
      </c>
      <c r="BK161" s="201">
        <f>ROUND(I161*H161,2)</f>
        <v>0</v>
      </c>
      <c r="BL161" s="18" t="s">
        <v>146</v>
      </c>
      <c r="BM161" s="200" t="s">
        <v>468</v>
      </c>
    </row>
    <row r="162" spans="1:65" s="14" customFormat="1" ht="11.25">
      <c r="B162" s="213"/>
      <c r="C162" s="214"/>
      <c r="D162" s="204" t="s">
        <v>149</v>
      </c>
      <c r="E162" s="215" t="s">
        <v>1</v>
      </c>
      <c r="F162" s="216" t="s">
        <v>469</v>
      </c>
      <c r="G162" s="214"/>
      <c r="H162" s="217">
        <v>24</v>
      </c>
      <c r="I162" s="218"/>
      <c r="J162" s="214"/>
      <c r="K162" s="214"/>
      <c r="L162" s="219"/>
      <c r="M162" s="220"/>
      <c r="N162" s="221"/>
      <c r="O162" s="221"/>
      <c r="P162" s="221"/>
      <c r="Q162" s="221"/>
      <c r="R162" s="221"/>
      <c r="S162" s="221"/>
      <c r="T162" s="222"/>
      <c r="AT162" s="223" t="s">
        <v>149</v>
      </c>
      <c r="AU162" s="223" t="s">
        <v>147</v>
      </c>
      <c r="AV162" s="14" t="s">
        <v>89</v>
      </c>
      <c r="AW162" s="14" t="s">
        <v>34</v>
      </c>
      <c r="AX162" s="14" t="s">
        <v>87</v>
      </c>
      <c r="AY162" s="223" t="s">
        <v>138</v>
      </c>
    </row>
    <row r="163" spans="1:65" s="12" customFormat="1" ht="20.85" customHeight="1">
      <c r="B163" s="172"/>
      <c r="C163" s="173"/>
      <c r="D163" s="174" t="s">
        <v>78</v>
      </c>
      <c r="E163" s="186" t="s">
        <v>470</v>
      </c>
      <c r="F163" s="186" t="s">
        <v>471</v>
      </c>
      <c r="G163" s="173"/>
      <c r="H163" s="173"/>
      <c r="I163" s="176"/>
      <c r="J163" s="187">
        <f>BK163</f>
        <v>0</v>
      </c>
      <c r="K163" s="173"/>
      <c r="L163" s="178"/>
      <c r="M163" s="179"/>
      <c r="N163" s="180"/>
      <c r="O163" s="180"/>
      <c r="P163" s="181">
        <f>SUM(P164:P171)</f>
        <v>0</v>
      </c>
      <c r="Q163" s="180"/>
      <c r="R163" s="181">
        <f>SUM(R164:R171)</f>
        <v>2.4199999999999999E-2</v>
      </c>
      <c r="S163" s="180"/>
      <c r="T163" s="182">
        <f>SUM(T164:T171)</f>
        <v>0</v>
      </c>
      <c r="AR163" s="183" t="s">
        <v>87</v>
      </c>
      <c r="AT163" s="184" t="s">
        <v>78</v>
      </c>
      <c r="AU163" s="184" t="s">
        <v>89</v>
      </c>
      <c r="AY163" s="183" t="s">
        <v>138</v>
      </c>
      <c r="BK163" s="185">
        <f>SUM(BK164:BK171)</f>
        <v>0</v>
      </c>
    </row>
    <row r="164" spans="1:65" s="2" customFormat="1" ht="16.5" customHeight="1">
      <c r="A164" s="35"/>
      <c r="B164" s="36"/>
      <c r="C164" s="188" t="s">
        <v>472</v>
      </c>
      <c r="D164" s="188" t="s">
        <v>142</v>
      </c>
      <c r="E164" s="189" t="s">
        <v>473</v>
      </c>
      <c r="F164" s="190" t="s">
        <v>474</v>
      </c>
      <c r="G164" s="191" t="s">
        <v>279</v>
      </c>
      <c r="H164" s="192">
        <v>55</v>
      </c>
      <c r="I164" s="193"/>
      <c r="J164" s="194">
        <f>ROUND(I164*H164,2)</f>
        <v>0</v>
      </c>
      <c r="K164" s="195"/>
      <c r="L164" s="40"/>
      <c r="M164" s="196" t="s">
        <v>1</v>
      </c>
      <c r="N164" s="197" t="s">
        <v>44</v>
      </c>
      <c r="O164" s="72"/>
      <c r="P164" s="198">
        <f>O164*H164</f>
        <v>0</v>
      </c>
      <c r="Q164" s="198">
        <v>0</v>
      </c>
      <c r="R164" s="198">
        <f>Q164*H164</f>
        <v>0</v>
      </c>
      <c r="S164" s="198">
        <v>0</v>
      </c>
      <c r="T164" s="199">
        <f>S164*H164</f>
        <v>0</v>
      </c>
      <c r="U164" s="35"/>
      <c r="V164" s="35"/>
      <c r="W164" s="35"/>
      <c r="X164" s="35"/>
      <c r="Y164" s="35"/>
      <c r="Z164" s="35"/>
      <c r="AA164" s="35"/>
      <c r="AB164" s="35"/>
      <c r="AC164" s="35"/>
      <c r="AD164" s="35"/>
      <c r="AE164" s="35"/>
      <c r="AR164" s="200" t="s">
        <v>146</v>
      </c>
      <c r="AT164" s="200" t="s">
        <v>142</v>
      </c>
      <c r="AU164" s="200" t="s">
        <v>147</v>
      </c>
      <c r="AY164" s="18" t="s">
        <v>138</v>
      </c>
      <c r="BE164" s="201">
        <f>IF(N164="základní",J164,0)</f>
        <v>0</v>
      </c>
      <c r="BF164" s="201">
        <f>IF(N164="snížená",J164,0)</f>
        <v>0</v>
      </c>
      <c r="BG164" s="201">
        <f>IF(N164="zákl. přenesená",J164,0)</f>
        <v>0</v>
      </c>
      <c r="BH164" s="201">
        <f>IF(N164="sníž. přenesená",J164,0)</f>
        <v>0</v>
      </c>
      <c r="BI164" s="201">
        <f>IF(N164="nulová",J164,0)</f>
        <v>0</v>
      </c>
      <c r="BJ164" s="18" t="s">
        <v>87</v>
      </c>
      <c r="BK164" s="201">
        <f>ROUND(I164*H164,2)</f>
        <v>0</v>
      </c>
      <c r="BL164" s="18" t="s">
        <v>146</v>
      </c>
      <c r="BM164" s="200" t="s">
        <v>475</v>
      </c>
    </row>
    <row r="165" spans="1:65" s="14" customFormat="1" ht="11.25">
      <c r="B165" s="213"/>
      <c r="C165" s="214"/>
      <c r="D165" s="204" t="s">
        <v>149</v>
      </c>
      <c r="E165" s="215" t="s">
        <v>1</v>
      </c>
      <c r="F165" s="216" t="s">
        <v>476</v>
      </c>
      <c r="G165" s="214"/>
      <c r="H165" s="217">
        <v>55</v>
      </c>
      <c r="I165" s="218"/>
      <c r="J165" s="214"/>
      <c r="K165" s="214"/>
      <c r="L165" s="219"/>
      <c r="M165" s="220"/>
      <c r="N165" s="221"/>
      <c r="O165" s="221"/>
      <c r="P165" s="221"/>
      <c r="Q165" s="221"/>
      <c r="R165" s="221"/>
      <c r="S165" s="221"/>
      <c r="T165" s="222"/>
      <c r="AT165" s="223" t="s">
        <v>149</v>
      </c>
      <c r="AU165" s="223" t="s">
        <v>147</v>
      </c>
      <c r="AV165" s="14" t="s">
        <v>89</v>
      </c>
      <c r="AW165" s="14" t="s">
        <v>34</v>
      </c>
      <c r="AX165" s="14" t="s">
        <v>87</v>
      </c>
      <c r="AY165" s="223" t="s">
        <v>138</v>
      </c>
    </row>
    <row r="166" spans="1:65" s="2" customFormat="1" ht="21.75" customHeight="1">
      <c r="A166" s="35"/>
      <c r="B166" s="36"/>
      <c r="C166" s="188" t="s">
        <v>477</v>
      </c>
      <c r="D166" s="188" t="s">
        <v>142</v>
      </c>
      <c r="E166" s="189" t="s">
        <v>478</v>
      </c>
      <c r="F166" s="190" t="s">
        <v>479</v>
      </c>
      <c r="G166" s="191" t="s">
        <v>279</v>
      </c>
      <c r="H166" s="192">
        <v>55</v>
      </c>
      <c r="I166" s="193"/>
      <c r="J166" s="194">
        <f>ROUND(I166*H166,2)</f>
        <v>0</v>
      </c>
      <c r="K166" s="195"/>
      <c r="L166" s="40"/>
      <c r="M166" s="196" t="s">
        <v>1</v>
      </c>
      <c r="N166" s="197" t="s">
        <v>44</v>
      </c>
      <c r="O166" s="72"/>
      <c r="P166" s="198">
        <f>O166*H166</f>
        <v>0</v>
      </c>
      <c r="Q166" s="198">
        <v>1.1E-4</v>
      </c>
      <c r="R166" s="198">
        <f>Q166*H166</f>
        <v>6.0499999999999998E-3</v>
      </c>
      <c r="S166" s="198">
        <v>0</v>
      </c>
      <c r="T166" s="199">
        <f>S166*H166</f>
        <v>0</v>
      </c>
      <c r="U166" s="35"/>
      <c r="V166" s="35"/>
      <c r="W166" s="35"/>
      <c r="X166" s="35"/>
      <c r="Y166" s="35"/>
      <c r="Z166" s="35"/>
      <c r="AA166" s="35"/>
      <c r="AB166" s="35"/>
      <c r="AC166" s="35"/>
      <c r="AD166" s="35"/>
      <c r="AE166" s="35"/>
      <c r="AR166" s="200" t="s">
        <v>146</v>
      </c>
      <c r="AT166" s="200" t="s">
        <v>142</v>
      </c>
      <c r="AU166" s="200" t="s">
        <v>147</v>
      </c>
      <c r="AY166" s="18" t="s">
        <v>138</v>
      </c>
      <c r="BE166" s="201">
        <f>IF(N166="základní",J166,0)</f>
        <v>0</v>
      </c>
      <c r="BF166" s="201">
        <f>IF(N166="snížená",J166,0)</f>
        <v>0</v>
      </c>
      <c r="BG166" s="201">
        <f>IF(N166="zákl. přenesená",J166,0)</f>
        <v>0</v>
      </c>
      <c r="BH166" s="201">
        <f>IF(N166="sníž. přenesená",J166,0)</f>
        <v>0</v>
      </c>
      <c r="BI166" s="201">
        <f>IF(N166="nulová",J166,0)</f>
        <v>0</v>
      </c>
      <c r="BJ166" s="18" t="s">
        <v>87</v>
      </c>
      <c r="BK166" s="201">
        <f>ROUND(I166*H166,2)</f>
        <v>0</v>
      </c>
      <c r="BL166" s="18" t="s">
        <v>146</v>
      </c>
      <c r="BM166" s="200" t="s">
        <v>480</v>
      </c>
    </row>
    <row r="167" spans="1:65" s="13" customFormat="1" ht="11.25">
      <c r="B167" s="202"/>
      <c r="C167" s="203"/>
      <c r="D167" s="204" t="s">
        <v>149</v>
      </c>
      <c r="E167" s="205" t="s">
        <v>1</v>
      </c>
      <c r="F167" s="206" t="s">
        <v>481</v>
      </c>
      <c r="G167" s="203"/>
      <c r="H167" s="205" t="s">
        <v>1</v>
      </c>
      <c r="I167" s="207"/>
      <c r="J167" s="203"/>
      <c r="K167" s="203"/>
      <c r="L167" s="208"/>
      <c r="M167" s="209"/>
      <c r="N167" s="210"/>
      <c r="O167" s="210"/>
      <c r="P167" s="210"/>
      <c r="Q167" s="210"/>
      <c r="R167" s="210"/>
      <c r="S167" s="210"/>
      <c r="T167" s="211"/>
      <c r="AT167" s="212" t="s">
        <v>149</v>
      </c>
      <c r="AU167" s="212" t="s">
        <v>147</v>
      </c>
      <c r="AV167" s="13" t="s">
        <v>87</v>
      </c>
      <c r="AW167" s="13" t="s">
        <v>34</v>
      </c>
      <c r="AX167" s="13" t="s">
        <v>79</v>
      </c>
      <c r="AY167" s="212" t="s">
        <v>138</v>
      </c>
    </row>
    <row r="168" spans="1:65" s="14" customFormat="1" ht="11.25">
      <c r="B168" s="213"/>
      <c r="C168" s="214"/>
      <c r="D168" s="204" t="s">
        <v>149</v>
      </c>
      <c r="E168" s="215" t="s">
        <v>1</v>
      </c>
      <c r="F168" s="216" t="s">
        <v>482</v>
      </c>
      <c r="G168" s="214"/>
      <c r="H168" s="217">
        <v>55</v>
      </c>
      <c r="I168" s="218"/>
      <c r="J168" s="214"/>
      <c r="K168" s="214"/>
      <c r="L168" s="219"/>
      <c r="M168" s="220"/>
      <c r="N168" s="221"/>
      <c r="O168" s="221"/>
      <c r="P168" s="221"/>
      <c r="Q168" s="221"/>
      <c r="R168" s="221"/>
      <c r="S168" s="221"/>
      <c r="T168" s="222"/>
      <c r="AT168" s="223" t="s">
        <v>149</v>
      </c>
      <c r="AU168" s="223" t="s">
        <v>147</v>
      </c>
      <c r="AV168" s="14" t="s">
        <v>89</v>
      </c>
      <c r="AW168" s="14" t="s">
        <v>34</v>
      </c>
      <c r="AX168" s="14" t="s">
        <v>87</v>
      </c>
      <c r="AY168" s="223" t="s">
        <v>138</v>
      </c>
    </row>
    <row r="169" spans="1:65" s="2" customFormat="1" ht="21.75" customHeight="1">
      <c r="A169" s="35"/>
      <c r="B169" s="36"/>
      <c r="C169" s="188" t="s">
        <v>483</v>
      </c>
      <c r="D169" s="188" t="s">
        <v>142</v>
      </c>
      <c r="E169" s="189" t="s">
        <v>484</v>
      </c>
      <c r="F169" s="190" t="s">
        <v>485</v>
      </c>
      <c r="G169" s="191" t="s">
        <v>279</v>
      </c>
      <c r="H169" s="192">
        <v>55</v>
      </c>
      <c r="I169" s="193"/>
      <c r="J169" s="194">
        <f>ROUND(I169*H169,2)</f>
        <v>0</v>
      </c>
      <c r="K169" s="195"/>
      <c r="L169" s="40"/>
      <c r="M169" s="196" t="s">
        <v>1</v>
      </c>
      <c r="N169" s="197" t="s">
        <v>44</v>
      </c>
      <c r="O169" s="72"/>
      <c r="P169" s="198">
        <f>O169*H169</f>
        <v>0</v>
      </c>
      <c r="Q169" s="198">
        <v>3.3E-4</v>
      </c>
      <c r="R169" s="198">
        <f>Q169*H169</f>
        <v>1.8149999999999999E-2</v>
      </c>
      <c r="S169" s="198">
        <v>0</v>
      </c>
      <c r="T169" s="199">
        <f>S169*H169</f>
        <v>0</v>
      </c>
      <c r="U169" s="35"/>
      <c r="V169" s="35"/>
      <c r="W169" s="35"/>
      <c r="X169" s="35"/>
      <c r="Y169" s="35"/>
      <c r="Z169" s="35"/>
      <c r="AA169" s="35"/>
      <c r="AB169" s="35"/>
      <c r="AC169" s="35"/>
      <c r="AD169" s="35"/>
      <c r="AE169" s="35"/>
      <c r="AR169" s="200" t="s">
        <v>146</v>
      </c>
      <c r="AT169" s="200" t="s">
        <v>142</v>
      </c>
      <c r="AU169" s="200" t="s">
        <v>147</v>
      </c>
      <c r="AY169" s="18" t="s">
        <v>138</v>
      </c>
      <c r="BE169" s="201">
        <f>IF(N169="základní",J169,0)</f>
        <v>0</v>
      </c>
      <c r="BF169" s="201">
        <f>IF(N169="snížená",J169,0)</f>
        <v>0</v>
      </c>
      <c r="BG169" s="201">
        <f>IF(N169="zákl. přenesená",J169,0)</f>
        <v>0</v>
      </c>
      <c r="BH169" s="201">
        <f>IF(N169="sníž. přenesená",J169,0)</f>
        <v>0</v>
      </c>
      <c r="BI169" s="201">
        <f>IF(N169="nulová",J169,0)</f>
        <v>0</v>
      </c>
      <c r="BJ169" s="18" t="s">
        <v>87</v>
      </c>
      <c r="BK169" s="201">
        <f>ROUND(I169*H169,2)</f>
        <v>0</v>
      </c>
      <c r="BL169" s="18" t="s">
        <v>146</v>
      </c>
      <c r="BM169" s="200" t="s">
        <v>486</v>
      </c>
    </row>
    <row r="170" spans="1:65" s="13" customFormat="1" ht="11.25">
      <c r="B170" s="202"/>
      <c r="C170" s="203"/>
      <c r="D170" s="204" t="s">
        <v>149</v>
      </c>
      <c r="E170" s="205" t="s">
        <v>1</v>
      </c>
      <c r="F170" s="206" t="s">
        <v>487</v>
      </c>
      <c r="G170" s="203"/>
      <c r="H170" s="205" t="s">
        <v>1</v>
      </c>
      <c r="I170" s="207"/>
      <c r="J170" s="203"/>
      <c r="K170" s="203"/>
      <c r="L170" s="208"/>
      <c r="M170" s="209"/>
      <c r="N170" s="210"/>
      <c r="O170" s="210"/>
      <c r="P170" s="210"/>
      <c r="Q170" s="210"/>
      <c r="R170" s="210"/>
      <c r="S170" s="210"/>
      <c r="T170" s="211"/>
      <c r="AT170" s="212" t="s">
        <v>149</v>
      </c>
      <c r="AU170" s="212" t="s">
        <v>147</v>
      </c>
      <c r="AV170" s="13" t="s">
        <v>87</v>
      </c>
      <c r="AW170" s="13" t="s">
        <v>34</v>
      </c>
      <c r="AX170" s="13" t="s">
        <v>79</v>
      </c>
      <c r="AY170" s="212" t="s">
        <v>138</v>
      </c>
    </row>
    <row r="171" spans="1:65" s="14" customFormat="1" ht="11.25">
      <c r="B171" s="213"/>
      <c r="C171" s="214"/>
      <c r="D171" s="204" t="s">
        <v>149</v>
      </c>
      <c r="E171" s="215" t="s">
        <v>1</v>
      </c>
      <c r="F171" s="216" t="s">
        <v>482</v>
      </c>
      <c r="G171" s="214"/>
      <c r="H171" s="217">
        <v>55</v>
      </c>
      <c r="I171" s="218"/>
      <c r="J171" s="214"/>
      <c r="K171" s="214"/>
      <c r="L171" s="219"/>
      <c r="M171" s="220"/>
      <c r="N171" s="221"/>
      <c r="O171" s="221"/>
      <c r="P171" s="221"/>
      <c r="Q171" s="221"/>
      <c r="R171" s="221"/>
      <c r="S171" s="221"/>
      <c r="T171" s="222"/>
      <c r="AT171" s="223" t="s">
        <v>149</v>
      </c>
      <c r="AU171" s="223" t="s">
        <v>147</v>
      </c>
      <c r="AV171" s="14" t="s">
        <v>89</v>
      </c>
      <c r="AW171" s="14" t="s">
        <v>34</v>
      </c>
      <c r="AX171" s="14" t="s">
        <v>87</v>
      </c>
      <c r="AY171" s="223" t="s">
        <v>138</v>
      </c>
    </row>
    <row r="172" spans="1:65" s="12" customFormat="1" ht="20.85" customHeight="1">
      <c r="B172" s="172"/>
      <c r="C172" s="173"/>
      <c r="D172" s="174" t="s">
        <v>78</v>
      </c>
      <c r="E172" s="186" t="s">
        <v>396</v>
      </c>
      <c r="F172" s="186" t="s">
        <v>397</v>
      </c>
      <c r="G172" s="173"/>
      <c r="H172" s="173"/>
      <c r="I172" s="176"/>
      <c r="J172" s="187">
        <f>BK172</f>
        <v>0</v>
      </c>
      <c r="K172" s="173"/>
      <c r="L172" s="178"/>
      <c r="M172" s="179"/>
      <c r="N172" s="180"/>
      <c r="O172" s="180"/>
      <c r="P172" s="181">
        <f>SUM(P173:P179)</f>
        <v>0</v>
      </c>
      <c r="Q172" s="180"/>
      <c r="R172" s="181">
        <f>SUM(R173:R179)</f>
        <v>0</v>
      </c>
      <c r="S172" s="180"/>
      <c r="T172" s="182">
        <f>SUM(T173:T179)</f>
        <v>0</v>
      </c>
      <c r="AR172" s="183" t="s">
        <v>87</v>
      </c>
      <c r="AT172" s="184" t="s">
        <v>78</v>
      </c>
      <c r="AU172" s="184" t="s">
        <v>89</v>
      </c>
      <c r="AY172" s="183" t="s">
        <v>138</v>
      </c>
      <c r="BK172" s="185">
        <f>SUM(BK173:BK179)</f>
        <v>0</v>
      </c>
    </row>
    <row r="173" spans="1:65" s="2" customFormat="1" ht="21.75" customHeight="1">
      <c r="A173" s="35"/>
      <c r="B173" s="36"/>
      <c r="C173" s="188" t="s">
        <v>398</v>
      </c>
      <c r="D173" s="188" t="s">
        <v>142</v>
      </c>
      <c r="E173" s="189" t="s">
        <v>399</v>
      </c>
      <c r="F173" s="190" t="s">
        <v>400</v>
      </c>
      <c r="G173" s="191" t="s">
        <v>180</v>
      </c>
      <c r="H173" s="192">
        <v>4.92</v>
      </c>
      <c r="I173" s="193"/>
      <c r="J173" s="194">
        <f>ROUND(I173*H173,2)</f>
        <v>0</v>
      </c>
      <c r="K173" s="195"/>
      <c r="L173" s="40"/>
      <c r="M173" s="196" t="s">
        <v>1</v>
      </c>
      <c r="N173" s="197" t="s">
        <v>44</v>
      </c>
      <c r="O173" s="72"/>
      <c r="P173" s="198">
        <f>O173*H173</f>
        <v>0</v>
      </c>
      <c r="Q173" s="198">
        <v>0</v>
      </c>
      <c r="R173" s="198">
        <f>Q173*H173</f>
        <v>0</v>
      </c>
      <c r="S173" s="198">
        <v>0</v>
      </c>
      <c r="T173" s="199">
        <f>S173*H173</f>
        <v>0</v>
      </c>
      <c r="U173" s="35"/>
      <c r="V173" s="35"/>
      <c r="W173" s="35"/>
      <c r="X173" s="35"/>
      <c r="Y173" s="35"/>
      <c r="Z173" s="35"/>
      <c r="AA173" s="35"/>
      <c r="AB173" s="35"/>
      <c r="AC173" s="35"/>
      <c r="AD173" s="35"/>
      <c r="AE173" s="35"/>
      <c r="AR173" s="200" t="s">
        <v>146</v>
      </c>
      <c r="AT173" s="200" t="s">
        <v>142</v>
      </c>
      <c r="AU173" s="200" t="s">
        <v>147</v>
      </c>
      <c r="AY173" s="18" t="s">
        <v>138</v>
      </c>
      <c r="BE173" s="201">
        <f>IF(N173="základní",J173,0)</f>
        <v>0</v>
      </c>
      <c r="BF173" s="201">
        <f>IF(N173="snížená",J173,0)</f>
        <v>0</v>
      </c>
      <c r="BG173" s="201">
        <f>IF(N173="zákl. přenesená",J173,0)</f>
        <v>0</v>
      </c>
      <c r="BH173" s="201">
        <f>IF(N173="sníž. přenesená",J173,0)</f>
        <v>0</v>
      </c>
      <c r="BI173" s="201">
        <f>IF(N173="nulová",J173,0)</f>
        <v>0</v>
      </c>
      <c r="BJ173" s="18" t="s">
        <v>87</v>
      </c>
      <c r="BK173" s="201">
        <f>ROUND(I173*H173,2)</f>
        <v>0</v>
      </c>
      <c r="BL173" s="18" t="s">
        <v>146</v>
      </c>
      <c r="BM173" s="200" t="s">
        <v>401</v>
      </c>
    </row>
    <row r="174" spans="1:65" s="14" customFormat="1" ht="11.25">
      <c r="B174" s="213"/>
      <c r="C174" s="214"/>
      <c r="D174" s="204" t="s">
        <v>149</v>
      </c>
      <c r="E174" s="215" t="s">
        <v>1</v>
      </c>
      <c r="F174" s="216" t="s">
        <v>488</v>
      </c>
      <c r="G174" s="214"/>
      <c r="H174" s="217">
        <v>4.92</v>
      </c>
      <c r="I174" s="218"/>
      <c r="J174" s="214"/>
      <c r="K174" s="214"/>
      <c r="L174" s="219"/>
      <c r="M174" s="220"/>
      <c r="N174" s="221"/>
      <c r="O174" s="221"/>
      <c r="P174" s="221"/>
      <c r="Q174" s="221"/>
      <c r="R174" s="221"/>
      <c r="S174" s="221"/>
      <c r="T174" s="222"/>
      <c r="AT174" s="223" t="s">
        <v>149</v>
      </c>
      <c r="AU174" s="223" t="s">
        <v>147</v>
      </c>
      <c r="AV174" s="14" t="s">
        <v>89</v>
      </c>
      <c r="AW174" s="14" t="s">
        <v>34</v>
      </c>
      <c r="AX174" s="14" t="s">
        <v>87</v>
      </c>
      <c r="AY174" s="223" t="s">
        <v>138</v>
      </c>
    </row>
    <row r="175" spans="1:65" s="2" customFormat="1" ht="21.75" customHeight="1">
      <c r="A175" s="35"/>
      <c r="B175" s="36"/>
      <c r="C175" s="188" t="s">
        <v>489</v>
      </c>
      <c r="D175" s="188" t="s">
        <v>142</v>
      </c>
      <c r="E175" s="189" t="s">
        <v>490</v>
      </c>
      <c r="F175" s="190" t="s">
        <v>491</v>
      </c>
      <c r="G175" s="191" t="s">
        <v>180</v>
      </c>
      <c r="H175" s="192">
        <v>72.174000000000007</v>
      </c>
      <c r="I175" s="193"/>
      <c r="J175" s="194">
        <f>ROUND(I175*H175,2)</f>
        <v>0</v>
      </c>
      <c r="K175" s="195"/>
      <c r="L175" s="40"/>
      <c r="M175" s="196" t="s">
        <v>1</v>
      </c>
      <c r="N175" s="197" t="s">
        <v>44</v>
      </c>
      <c r="O175" s="72"/>
      <c r="P175" s="198">
        <f>O175*H175</f>
        <v>0</v>
      </c>
      <c r="Q175" s="198">
        <v>0</v>
      </c>
      <c r="R175" s="198">
        <f>Q175*H175</f>
        <v>0</v>
      </c>
      <c r="S175" s="198">
        <v>0</v>
      </c>
      <c r="T175" s="199">
        <f>S175*H175</f>
        <v>0</v>
      </c>
      <c r="U175" s="35"/>
      <c r="V175" s="35"/>
      <c r="W175" s="35"/>
      <c r="X175" s="35"/>
      <c r="Y175" s="35"/>
      <c r="Z175" s="35"/>
      <c r="AA175" s="35"/>
      <c r="AB175" s="35"/>
      <c r="AC175" s="35"/>
      <c r="AD175" s="35"/>
      <c r="AE175" s="35"/>
      <c r="AR175" s="200" t="s">
        <v>146</v>
      </c>
      <c r="AT175" s="200" t="s">
        <v>142</v>
      </c>
      <c r="AU175" s="200" t="s">
        <v>147</v>
      </c>
      <c r="AY175" s="18" t="s">
        <v>138</v>
      </c>
      <c r="BE175" s="201">
        <f>IF(N175="základní",J175,0)</f>
        <v>0</v>
      </c>
      <c r="BF175" s="201">
        <f>IF(N175="snížená",J175,0)</f>
        <v>0</v>
      </c>
      <c r="BG175" s="201">
        <f>IF(N175="zákl. přenesená",J175,0)</f>
        <v>0</v>
      </c>
      <c r="BH175" s="201">
        <f>IF(N175="sníž. přenesená",J175,0)</f>
        <v>0</v>
      </c>
      <c r="BI175" s="201">
        <f>IF(N175="nulová",J175,0)</f>
        <v>0</v>
      </c>
      <c r="BJ175" s="18" t="s">
        <v>87</v>
      </c>
      <c r="BK175" s="201">
        <f>ROUND(I175*H175,2)</f>
        <v>0</v>
      </c>
      <c r="BL175" s="18" t="s">
        <v>146</v>
      </c>
      <c r="BM175" s="200" t="s">
        <v>492</v>
      </c>
    </row>
    <row r="176" spans="1:65" s="2" customFormat="1" ht="21.75" customHeight="1">
      <c r="A176" s="35"/>
      <c r="B176" s="36"/>
      <c r="C176" s="188" t="s">
        <v>402</v>
      </c>
      <c r="D176" s="188" t="s">
        <v>142</v>
      </c>
      <c r="E176" s="189" t="s">
        <v>403</v>
      </c>
      <c r="F176" s="190" t="s">
        <v>404</v>
      </c>
      <c r="G176" s="191" t="s">
        <v>180</v>
      </c>
      <c r="H176" s="192">
        <v>4.92</v>
      </c>
      <c r="I176" s="193"/>
      <c r="J176" s="194">
        <f>ROUND(I176*H176,2)</f>
        <v>0</v>
      </c>
      <c r="K176" s="195"/>
      <c r="L176" s="40"/>
      <c r="M176" s="196" t="s">
        <v>1</v>
      </c>
      <c r="N176" s="197" t="s">
        <v>44</v>
      </c>
      <c r="O176" s="72"/>
      <c r="P176" s="198">
        <f>O176*H176</f>
        <v>0</v>
      </c>
      <c r="Q176" s="198">
        <v>0</v>
      </c>
      <c r="R176" s="198">
        <f>Q176*H176</f>
        <v>0</v>
      </c>
      <c r="S176" s="198">
        <v>0</v>
      </c>
      <c r="T176" s="199">
        <f>S176*H176</f>
        <v>0</v>
      </c>
      <c r="U176" s="35"/>
      <c r="V176" s="35"/>
      <c r="W176" s="35"/>
      <c r="X176" s="35"/>
      <c r="Y176" s="35"/>
      <c r="Z176" s="35"/>
      <c r="AA176" s="35"/>
      <c r="AB176" s="35"/>
      <c r="AC176" s="35"/>
      <c r="AD176" s="35"/>
      <c r="AE176" s="35"/>
      <c r="AR176" s="200" t="s">
        <v>146</v>
      </c>
      <c r="AT176" s="200" t="s">
        <v>142</v>
      </c>
      <c r="AU176" s="200" t="s">
        <v>147</v>
      </c>
      <c r="AY176" s="18" t="s">
        <v>138</v>
      </c>
      <c r="BE176" s="201">
        <f>IF(N176="základní",J176,0)</f>
        <v>0</v>
      </c>
      <c r="BF176" s="201">
        <f>IF(N176="snížená",J176,0)</f>
        <v>0</v>
      </c>
      <c r="BG176" s="201">
        <f>IF(N176="zákl. přenesená",J176,0)</f>
        <v>0</v>
      </c>
      <c r="BH176" s="201">
        <f>IF(N176="sníž. přenesená",J176,0)</f>
        <v>0</v>
      </c>
      <c r="BI176" s="201">
        <f>IF(N176="nulová",J176,0)</f>
        <v>0</v>
      </c>
      <c r="BJ176" s="18" t="s">
        <v>87</v>
      </c>
      <c r="BK176" s="201">
        <f>ROUND(I176*H176,2)</f>
        <v>0</v>
      </c>
      <c r="BL176" s="18" t="s">
        <v>146</v>
      </c>
      <c r="BM176" s="200" t="s">
        <v>405</v>
      </c>
    </row>
    <row r="177" spans="1:65" s="14" customFormat="1" ht="11.25">
      <c r="B177" s="213"/>
      <c r="C177" s="214"/>
      <c r="D177" s="204" t="s">
        <v>149</v>
      </c>
      <c r="E177" s="215" t="s">
        <v>1</v>
      </c>
      <c r="F177" s="216" t="s">
        <v>488</v>
      </c>
      <c r="G177" s="214"/>
      <c r="H177" s="217">
        <v>4.92</v>
      </c>
      <c r="I177" s="218"/>
      <c r="J177" s="214"/>
      <c r="K177" s="214"/>
      <c r="L177" s="219"/>
      <c r="M177" s="220"/>
      <c r="N177" s="221"/>
      <c r="O177" s="221"/>
      <c r="P177" s="221"/>
      <c r="Q177" s="221"/>
      <c r="R177" s="221"/>
      <c r="S177" s="221"/>
      <c r="T177" s="222"/>
      <c r="AT177" s="223" t="s">
        <v>149</v>
      </c>
      <c r="AU177" s="223" t="s">
        <v>147</v>
      </c>
      <c r="AV177" s="14" t="s">
        <v>89</v>
      </c>
      <c r="AW177" s="14" t="s">
        <v>34</v>
      </c>
      <c r="AX177" s="14" t="s">
        <v>87</v>
      </c>
      <c r="AY177" s="223" t="s">
        <v>138</v>
      </c>
    </row>
    <row r="178" spans="1:65" s="2" customFormat="1" ht="21.75" customHeight="1">
      <c r="A178" s="35"/>
      <c r="B178" s="36"/>
      <c r="C178" s="188" t="s">
        <v>493</v>
      </c>
      <c r="D178" s="188" t="s">
        <v>142</v>
      </c>
      <c r="E178" s="189" t="s">
        <v>494</v>
      </c>
      <c r="F178" s="190" t="s">
        <v>495</v>
      </c>
      <c r="G178" s="191" t="s">
        <v>180</v>
      </c>
      <c r="H178" s="192">
        <v>72.174000000000007</v>
      </c>
      <c r="I178" s="193"/>
      <c r="J178" s="194">
        <f>ROUND(I178*H178,2)</f>
        <v>0</v>
      </c>
      <c r="K178" s="195"/>
      <c r="L178" s="40"/>
      <c r="M178" s="196" t="s">
        <v>1</v>
      </c>
      <c r="N178" s="197" t="s">
        <v>44</v>
      </c>
      <c r="O178" s="72"/>
      <c r="P178" s="198">
        <f>O178*H178</f>
        <v>0</v>
      </c>
      <c r="Q178" s="198">
        <v>0</v>
      </c>
      <c r="R178" s="198">
        <f>Q178*H178</f>
        <v>0</v>
      </c>
      <c r="S178" s="198">
        <v>0</v>
      </c>
      <c r="T178" s="199">
        <f>S178*H178</f>
        <v>0</v>
      </c>
      <c r="U178" s="35"/>
      <c r="V178" s="35"/>
      <c r="W178" s="35"/>
      <c r="X178" s="35"/>
      <c r="Y178" s="35"/>
      <c r="Z178" s="35"/>
      <c r="AA178" s="35"/>
      <c r="AB178" s="35"/>
      <c r="AC178" s="35"/>
      <c r="AD178" s="35"/>
      <c r="AE178" s="35"/>
      <c r="AR178" s="200" t="s">
        <v>146</v>
      </c>
      <c r="AT178" s="200" t="s">
        <v>142</v>
      </c>
      <c r="AU178" s="200" t="s">
        <v>147</v>
      </c>
      <c r="AY178" s="18" t="s">
        <v>138</v>
      </c>
      <c r="BE178" s="201">
        <f>IF(N178="základní",J178,0)</f>
        <v>0</v>
      </c>
      <c r="BF178" s="201">
        <f>IF(N178="snížená",J178,0)</f>
        <v>0</v>
      </c>
      <c r="BG178" s="201">
        <f>IF(N178="zákl. přenesená",J178,0)</f>
        <v>0</v>
      </c>
      <c r="BH178" s="201">
        <f>IF(N178="sníž. přenesená",J178,0)</f>
        <v>0</v>
      </c>
      <c r="BI178" s="201">
        <f>IF(N178="nulová",J178,0)</f>
        <v>0</v>
      </c>
      <c r="BJ178" s="18" t="s">
        <v>87</v>
      </c>
      <c r="BK178" s="201">
        <f>ROUND(I178*H178,2)</f>
        <v>0</v>
      </c>
      <c r="BL178" s="18" t="s">
        <v>146</v>
      </c>
      <c r="BM178" s="200" t="s">
        <v>496</v>
      </c>
    </row>
    <row r="179" spans="1:65" s="2" customFormat="1" ht="21.75" customHeight="1">
      <c r="A179" s="35"/>
      <c r="B179" s="36"/>
      <c r="C179" s="188" t="s">
        <v>406</v>
      </c>
      <c r="D179" s="188" t="s">
        <v>142</v>
      </c>
      <c r="E179" s="189" t="s">
        <v>407</v>
      </c>
      <c r="F179" s="190" t="s">
        <v>408</v>
      </c>
      <c r="G179" s="191" t="s">
        <v>180</v>
      </c>
      <c r="H179" s="192">
        <v>5.742</v>
      </c>
      <c r="I179" s="193"/>
      <c r="J179" s="194">
        <f>ROUND(I179*H179,2)</f>
        <v>0</v>
      </c>
      <c r="K179" s="195"/>
      <c r="L179" s="40"/>
      <c r="M179" s="257" t="s">
        <v>1</v>
      </c>
      <c r="N179" s="258" t="s">
        <v>44</v>
      </c>
      <c r="O179" s="259"/>
      <c r="P179" s="260">
        <f>O179*H179</f>
        <v>0</v>
      </c>
      <c r="Q179" s="260">
        <v>0</v>
      </c>
      <c r="R179" s="260">
        <f>Q179*H179</f>
        <v>0</v>
      </c>
      <c r="S179" s="260">
        <v>0</v>
      </c>
      <c r="T179" s="261">
        <f>S179*H179</f>
        <v>0</v>
      </c>
      <c r="U179" s="35"/>
      <c r="V179" s="35"/>
      <c r="W179" s="35"/>
      <c r="X179" s="35"/>
      <c r="Y179" s="35"/>
      <c r="Z179" s="35"/>
      <c r="AA179" s="35"/>
      <c r="AB179" s="35"/>
      <c r="AC179" s="35"/>
      <c r="AD179" s="35"/>
      <c r="AE179" s="35"/>
      <c r="AR179" s="200" t="s">
        <v>146</v>
      </c>
      <c r="AT179" s="200" t="s">
        <v>142</v>
      </c>
      <c r="AU179" s="200" t="s">
        <v>147</v>
      </c>
      <c r="AY179" s="18" t="s">
        <v>138</v>
      </c>
      <c r="BE179" s="201">
        <f>IF(N179="základní",J179,0)</f>
        <v>0</v>
      </c>
      <c r="BF179" s="201">
        <f>IF(N179="snížená",J179,0)</f>
        <v>0</v>
      </c>
      <c r="BG179" s="201">
        <f>IF(N179="zákl. přenesená",J179,0)</f>
        <v>0</v>
      </c>
      <c r="BH179" s="201">
        <f>IF(N179="sníž. přenesená",J179,0)</f>
        <v>0</v>
      </c>
      <c r="BI179" s="201">
        <f>IF(N179="nulová",J179,0)</f>
        <v>0</v>
      </c>
      <c r="BJ179" s="18" t="s">
        <v>87</v>
      </c>
      <c r="BK179" s="201">
        <f>ROUND(I179*H179,2)</f>
        <v>0</v>
      </c>
      <c r="BL179" s="18" t="s">
        <v>146</v>
      </c>
      <c r="BM179" s="200" t="s">
        <v>409</v>
      </c>
    </row>
    <row r="180" spans="1:65" s="2" customFormat="1" ht="6.95" customHeight="1">
      <c r="A180" s="35"/>
      <c r="B180" s="55"/>
      <c r="C180" s="56"/>
      <c r="D180" s="56"/>
      <c r="E180" s="56"/>
      <c r="F180" s="56"/>
      <c r="G180" s="56"/>
      <c r="H180" s="56"/>
      <c r="I180" s="56"/>
      <c r="J180" s="56"/>
      <c r="K180" s="56"/>
      <c r="L180" s="40"/>
      <c r="M180" s="35"/>
      <c r="O180" s="35"/>
      <c r="P180" s="35"/>
      <c r="Q180" s="35"/>
      <c r="R180" s="35"/>
      <c r="S180" s="35"/>
      <c r="T180" s="35"/>
      <c r="U180" s="35"/>
      <c r="V180" s="35"/>
      <c r="W180" s="35"/>
      <c r="X180" s="35"/>
      <c r="Y180" s="35"/>
      <c r="Z180" s="35"/>
      <c r="AA180" s="35"/>
      <c r="AB180" s="35"/>
      <c r="AC180" s="35"/>
      <c r="AD180" s="35"/>
      <c r="AE180" s="35"/>
    </row>
  </sheetData>
  <sheetProtection algorithmName="SHA-512" hashValue="pJbNI8yIEssuBMRTJsdNwj0JWAyagrEsn1FcLSbt+PIm3F3CJparJ9hTv32Ov7F84whSdGXdf8K6g7qcTPcFkA==" saltValue="dRuNl95v2gF5O5Wnp94jUY4kJVL40GpRumjNL8SVcrbzsjEcCkex/UgmUpoufb/nLXs1CF7W4Ns7DMQK/kcdxg==" spinCount="100000" sheet="1" objects="1" scenarios="1" formatColumns="0" formatRows="0" autoFilter="0"/>
  <autoFilter ref="C123:K179" xr:uid="{00000000-0009-0000-0000-000002000000}"/>
  <mergeCells count="9">
    <mergeCell ref="E87:H87"/>
    <mergeCell ref="E114:H114"/>
    <mergeCell ref="E116:H116"/>
    <mergeCell ref="L2:V2"/>
    <mergeCell ref="E7:H7"/>
    <mergeCell ref="E9:H9"/>
    <mergeCell ref="E18:H18"/>
    <mergeCell ref="E27:H27"/>
    <mergeCell ref="E85:H85"/>
  </mergeCells>
  <pageMargins left="0.39370078740157483" right="0.39370078740157483" top="0.39370078740157483" bottom="0.39370078740157483" header="0" footer="0"/>
  <pageSetup paperSize="9" scale="88"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2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95</v>
      </c>
    </row>
    <row r="3" spans="1:46" s="1" customFormat="1" ht="6.95" customHeight="1">
      <c r="B3" s="109"/>
      <c r="C3" s="110"/>
      <c r="D3" s="110"/>
      <c r="E3" s="110"/>
      <c r="F3" s="110"/>
      <c r="G3" s="110"/>
      <c r="H3" s="110"/>
      <c r="I3" s="110"/>
      <c r="J3" s="110"/>
      <c r="K3" s="110"/>
      <c r="L3" s="21"/>
      <c r="AT3" s="18" t="s">
        <v>89</v>
      </c>
    </row>
    <row r="4" spans="1:46" s="1" customFormat="1" ht="24.95" customHeight="1">
      <c r="B4" s="21"/>
      <c r="D4" s="111" t="s">
        <v>99</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3" t="str">
        <f>'Rekapitulace stavby'!K6</f>
        <v>Oprava propadu silnice II/275 Mcely</v>
      </c>
      <c r="F7" s="304"/>
      <c r="G7" s="304"/>
      <c r="H7" s="304"/>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497</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24. 8. 2020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498</v>
      </c>
      <c r="F15" s="35"/>
      <c r="G15" s="35"/>
      <c r="H15" s="35"/>
      <c r="I15" s="113" t="s">
        <v>27</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28</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30</v>
      </c>
      <c r="E20" s="35"/>
      <c r="F20" s="35"/>
      <c r="G20" s="35"/>
      <c r="H20" s="35"/>
      <c r="I20" s="113" t="s">
        <v>25</v>
      </c>
      <c r="J20" s="114"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499</v>
      </c>
      <c r="F21" s="35"/>
      <c r="G21" s="35"/>
      <c r="H21" s="35"/>
      <c r="I21" s="113" t="s">
        <v>27</v>
      </c>
      <c r="J21" s="114"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35</v>
      </c>
      <c r="E23" s="35"/>
      <c r="F23" s="35"/>
      <c r="G23" s="35"/>
      <c r="H23" s="35"/>
      <c r="I23" s="113" t="s">
        <v>25</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500</v>
      </c>
      <c r="F24" s="35"/>
      <c r="G24" s="35"/>
      <c r="H24" s="35"/>
      <c r="I24" s="113" t="s">
        <v>27</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39</v>
      </c>
      <c r="E30" s="35"/>
      <c r="F30" s="35"/>
      <c r="G30" s="35"/>
      <c r="H30" s="35"/>
      <c r="I30" s="35"/>
      <c r="J30" s="121">
        <f>ROUND(J128,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41</v>
      </c>
      <c r="G32" s="35"/>
      <c r="H32" s="35"/>
      <c r="I32" s="122" t="s">
        <v>40</v>
      </c>
      <c r="J32" s="122"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43</v>
      </c>
      <c r="E33" s="113" t="s">
        <v>44</v>
      </c>
      <c r="F33" s="124">
        <f>ROUND((SUM(BE128:BE223)),  2)</f>
        <v>0</v>
      </c>
      <c r="G33" s="35"/>
      <c r="H33" s="35"/>
      <c r="I33" s="125">
        <v>0.21</v>
      </c>
      <c r="J33" s="124">
        <f>ROUND(((SUM(BE128:BE223))*I33),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45</v>
      </c>
      <c r="F34" s="124">
        <f>ROUND((SUM(BF128:BF223)),  2)</f>
        <v>0</v>
      </c>
      <c r="G34" s="35"/>
      <c r="H34" s="35"/>
      <c r="I34" s="125">
        <v>0.15</v>
      </c>
      <c r="J34" s="124">
        <f>ROUND(((SUM(BF128:BF223))*I34),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46</v>
      </c>
      <c r="F35" s="124">
        <f>ROUND((SUM(BG128:BG223)),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47</v>
      </c>
      <c r="F36" s="124">
        <f>ROUND((SUM(BH128:BH223)),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48</v>
      </c>
      <c r="F37" s="124">
        <f>ROUND((SUM(BI128:BI223)),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49</v>
      </c>
      <c r="E39" s="128"/>
      <c r="F39" s="128"/>
      <c r="G39" s="129" t="s">
        <v>50</v>
      </c>
      <c r="H39" s="130" t="s">
        <v>51</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52</v>
      </c>
      <c r="E50" s="134"/>
      <c r="F50" s="134"/>
      <c r="G50" s="133" t="s">
        <v>53</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54</v>
      </c>
      <c r="E61" s="136"/>
      <c r="F61" s="137" t="s">
        <v>55</v>
      </c>
      <c r="G61" s="135" t="s">
        <v>54</v>
      </c>
      <c r="H61" s="136"/>
      <c r="I61" s="136"/>
      <c r="J61" s="138" t="s">
        <v>55</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56</v>
      </c>
      <c r="E65" s="139"/>
      <c r="F65" s="139"/>
      <c r="G65" s="133" t="s">
        <v>57</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54</v>
      </c>
      <c r="E76" s="136"/>
      <c r="F76" s="137" t="s">
        <v>55</v>
      </c>
      <c r="G76" s="135" t="s">
        <v>54</v>
      </c>
      <c r="H76" s="136"/>
      <c r="I76" s="136"/>
      <c r="J76" s="138" t="s">
        <v>55</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0" t="str">
        <f>E7</f>
        <v>Oprava propadu silnice II/275 Mcely</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SO.301 - SO.301 - Oprava dešťové kanalizace</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24. 8. 2020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OBEC MCELY</v>
      </c>
      <c r="G91" s="37"/>
      <c r="H91" s="37"/>
      <c r="I91" s="30" t="s">
        <v>30</v>
      </c>
      <c r="J91" s="33" t="str">
        <f>E21</f>
        <v>VEDU VODU S.R.O.</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30" t="s">
        <v>35</v>
      </c>
      <c r="J92" s="33" t="str">
        <f>E24</f>
        <v>ING.EVŽEN KOZÁK</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105</v>
      </c>
      <c r="D96" s="37"/>
      <c r="E96" s="37"/>
      <c r="F96" s="37"/>
      <c r="G96" s="37"/>
      <c r="H96" s="37"/>
      <c r="I96" s="37"/>
      <c r="J96" s="85">
        <f>J128</f>
        <v>0</v>
      </c>
      <c r="K96" s="37"/>
      <c r="L96" s="52"/>
      <c r="S96" s="35"/>
      <c r="T96" s="35"/>
      <c r="U96" s="35"/>
      <c r="V96" s="35"/>
      <c r="W96" s="35"/>
      <c r="X96" s="35"/>
      <c r="Y96" s="35"/>
      <c r="Z96" s="35"/>
      <c r="AA96" s="35"/>
      <c r="AB96" s="35"/>
      <c r="AC96" s="35"/>
      <c r="AD96" s="35"/>
      <c r="AE96" s="35"/>
      <c r="AU96" s="18" t="s">
        <v>106</v>
      </c>
    </row>
    <row r="97" spans="1:31" s="9" customFormat="1" ht="24.95" customHeight="1">
      <c r="B97" s="148"/>
      <c r="C97" s="149"/>
      <c r="D97" s="150" t="s">
        <v>107</v>
      </c>
      <c r="E97" s="151"/>
      <c r="F97" s="151"/>
      <c r="G97" s="151"/>
      <c r="H97" s="151"/>
      <c r="I97" s="151"/>
      <c r="J97" s="152">
        <f>J129</f>
        <v>0</v>
      </c>
      <c r="K97" s="149"/>
      <c r="L97" s="153"/>
    </row>
    <row r="98" spans="1:31" s="10" customFormat="1" ht="19.899999999999999" customHeight="1">
      <c r="B98" s="154"/>
      <c r="C98" s="155"/>
      <c r="D98" s="156" t="s">
        <v>108</v>
      </c>
      <c r="E98" s="157"/>
      <c r="F98" s="157"/>
      <c r="G98" s="157"/>
      <c r="H98" s="157"/>
      <c r="I98" s="157"/>
      <c r="J98" s="158">
        <f>J130</f>
        <v>0</v>
      </c>
      <c r="K98" s="155"/>
      <c r="L98" s="159"/>
    </row>
    <row r="99" spans="1:31" s="10" customFormat="1" ht="19.899999999999999" customHeight="1">
      <c r="B99" s="154"/>
      <c r="C99" s="155"/>
      <c r="D99" s="156" t="s">
        <v>113</v>
      </c>
      <c r="E99" s="157"/>
      <c r="F99" s="157"/>
      <c r="G99" s="157"/>
      <c r="H99" s="157"/>
      <c r="I99" s="157"/>
      <c r="J99" s="158">
        <f>J173</f>
        <v>0</v>
      </c>
      <c r="K99" s="155"/>
      <c r="L99" s="159"/>
    </row>
    <row r="100" spans="1:31" s="10" customFormat="1" ht="19.899999999999999" customHeight="1">
      <c r="B100" s="154"/>
      <c r="C100" s="155"/>
      <c r="D100" s="156" t="s">
        <v>501</v>
      </c>
      <c r="E100" s="157"/>
      <c r="F100" s="157"/>
      <c r="G100" s="157"/>
      <c r="H100" s="157"/>
      <c r="I100" s="157"/>
      <c r="J100" s="158">
        <f>J175</f>
        <v>0</v>
      </c>
      <c r="K100" s="155"/>
      <c r="L100" s="159"/>
    </row>
    <row r="101" spans="1:31" s="10" customFormat="1" ht="19.899999999999999" customHeight="1">
      <c r="B101" s="154"/>
      <c r="C101" s="155"/>
      <c r="D101" s="156" t="s">
        <v>502</v>
      </c>
      <c r="E101" s="157"/>
      <c r="F101" s="157"/>
      <c r="G101" s="157"/>
      <c r="H101" s="157"/>
      <c r="I101" s="157"/>
      <c r="J101" s="158">
        <f>J176</f>
        <v>0</v>
      </c>
      <c r="K101" s="155"/>
      <c r="L101" s="159"/>
    </row>
    <row r="102" spans="1:31" s="10" customFormat="1" ht="19.899999999999999" customHeight="1">
      <c r="B102" s="154"/>
      <c r="C102" s="155"/>
      <c r="D102" s="156" t="s">
        <v>503</v>
      </c>
      <c r="E102" s="157"/>
      <c r="F102" s="157"/>
      <c r="G102" s="157"/>
      <c r="H102" s="157"/>
      <c r="I102" s="157"/>
      <c r="J102" s="158">
        <f>J186</f>
        <v>0</v>
      </c>
      <c r="K102" s="155"/>
      <c r="L102" s="159"/>
    </row>
    <row r="103" spans="1:31" s="10" customFormat="1" ht="19.899999999999999" customHeight="1">
      <c r="B103" s="154"/>
      <c r="C103" s="155"/>
      <c r="D103" s="156" t="s">
        <v>504</v>
      </c>
      <c r="E103" s="157"/>
      <c r="F103" s="157"/>
      <c r="G103" s="157"/>
      <c r="H103" s="157"/>
      <c r="I103" s="157"/>
      <c r="J103" s="158">
        <f>J200</f>
        <v>0</v>
      </c>
      <c r="K103" s="155"/>
      <c r="L103" s="159"/>
    </row>
    <row r="104" spans="1:31" s="10" customFormat="1" ht="19.899999999999999" customHeight="1">
      <c r="B104" s="154"/>
      <c r="C104" s="155"/>
      <c r="D104" s="156" t="s">
        <v>505</v>
      </c>
      <c r="E104" s="157"/>
      <c r="F104" s="157"/>
      <c r="G104" s="157"/>
      <c r="H104" s="157"/>
      <c r="I104" s="157"/>
      <c r="J104" s="158">
        <f>J203</f>
        <v>0</v>
      </c>
      <c r="K104" s="155"/>
      <c r="L104" s="159"/>
    </row>
    <row r="105" spans="1:31" s="9" customFormat="1" ht="24.95" customHeight="1">
      <c r="B105" s="148"/>
      <c r="C105" s="149"/>
      <c r="D105" s="150" t="s">
        <v>506</v>
      </c>
      <c r="E105" s="151"/>
      <c r="F105" s="151"/>
      <c r="G105" s="151"/>
      <c r="H105" s="151"/>
      <c r="I105" s="151"/>
      <c r="J105" s="152">
        <f>J205</f>
        <v>0</v>
      </c>
      <c r="K105" s="149"/>
      <c r="L105" s="153"/>
    </row>
    <row r="106" spans="1:31" s="10" customFormat="1" ht="19.899999999999999" customHeight="1">
      <c r="B106" s="154"/>
      <c r="C106" s="155"/>
      <c r="D106" s="156" t="s">
        <v>507</v>
      </c>
      <c r="E106" s="157"/>
      <c r="F106" s="157"/>
      <c r="G106" s="157"/>
      <c r="H106" s="157"/>
      <c r="I106" s="157"/>
      <c r="J106" s="158">
        <f>J206</f>
        <v>0</v>
      </c>
      <c r="K106" s="155"/>
      <c r="L106" s="159"/>
    </row>
    <row r="107" spans="1:31" s="10" customFormat="1" ht="19.899999999999999" customHeight="1">
      <c r="B107" s="154"/>
      <c r="C107" s="155"/>
      <c r="D107" s="156" t="s">
        <v>508</v>
      </c>
      <c r="E107" s="157"/>
      <c r="F107" s="157"/>
      <c r="G107" s="157"/>
      <c r="H107" s="157"/>
      <c r="I107" s="157"/>
      <c r="J107" s="158">
        <f>J211</f>
        <v>0</v>
      </c>
      <c r="K107" s="155"/>
      <c r="L107" s="159"/>
    </row>
    <row r="108" spans="1:31" s="10" customFormat="1" ht="19.899999999999999" customHeight="1">
      <c r="B108" s="154"/>
      <c r="C108" s="155"/>
      <c r="D108" s="156" t="s">
        <v>509</v>
      </c>
      <c r="E108" s="157"/>
      <c r="F108" s="157"/>
      <c r="G108" s="157"/>
      <c r="H108" s="157"/>
      <c r="I108" s="157"/>
      <c r="J108" s="158">
        <f>J219</f>
        <v>0</v>
      </c>
      <c r="K108" s="155"/>
      <c r="L108" s="159"/>
    </row>
    <row r="109" spans="1:31" s="2" customFormat="1" ht="21.75" customHeight="1">
      <c r="A109" s="35"/>
      <c r="B109" s="36"/>
      <c r="C109" s="37"/>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6.95" customHeight="1">
      <c r="A110" s="35"/>
      <c r="B110" s="55"/>
      <c r="C110" s="56"/>
      <c r="D110" s="56"/>
      <c r="E110" s="56"/>
      <c r="F110" s="56"/>
      <c r="G110" s="56"/>
      <c r="H110" s="56"/>
      <c r="I110" s="56"/>
      <c r="J110" s="56"/>
      <c r="K110" s="56"/>
      <c r="L110" s="52"/>
      <c r="S110" s="35"/>
      <c r="T110" s="35"/>
      <c r="U110" s="35"/>
      <c r="V110" s="35"/>
      <c r="W110" s="35"/>
      <c r="X110" s="35"/>
      <c r="Y110" s="35"/>
      <c r="Z110" s="35"/>
      <c r="AA110" s="35"/>
      <c r="AB110" s="35"/>
      <c r="AC110" s="35"/>
      <c r="AD110" s="35"/>
      <c r="AE110" s="35"/>
    </row>
    <row r="114" spans="1:63" s="2" customFormat="1" ht="6.95" customHeight="1">
      <c r="A114" s="35"/>
      <c r="B114" s="57"/>
      <c r="C114" s="58"/>
      <c r="D114" s="58"/>
      <c r="E114" s="58"/>
      <c r="F114" s="58"/>
      <c r="G114" s="58"/>
      <c r="H114" s="58"/>
      <c r="I114" s="58"/>
      <c r="J114" s="58"/>
      <c r="K114" s="58"/>
      <c r="L114" s="52"/>
      <c r="S114" s="35"/>
      <c r="T114" s="35"/>
      <c r="U114" s="35"/>
      <c r="V114" s="35"/>
      <c r="W114" s="35"/>
      <c r="X114" s="35"/>
      <c r="Y114" s="35"/>
      <c r="Z114" s="35"/>
      <c r="AA114" s="35"/>
      <c r="AB114" s="35"/>
      <c r="AC114" s="35"/>
      <c r="AD114" s="35"/>
      <c r="AE114" s="35"/>
    </row>
    <row r="115" spans="1:63" s="2" customFormat="1" ht="24.95" customHeight="1">
      <c r="A115" s="35"/>
      <c r="B115" s="36"/>
      <c r="C115" s="24" t="s">
        <v>123</v>
      </c>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3"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3" s="2" customFormat="1" ht="12" customHeight="1">
      <c r="A117" s="35"/>
      <c r="B117" s="36"/>
      <c r="C117" s="30" t="s">
        <v>16</v>
      </c>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3" s="2" customFormat="1" ht="16.5" customHeight="1">
      <c r="A118" s="35"/>
      <c r="B118" s="36"/>
      <c r="C118" s="37"/>
      <c r="D118" s="37"/>
      <c r="E118" s="310" t="str">
        <f>E7</f>
        <v>Oprava propadu silnice II/275 Mcely</v>
      </c>
      <c r="F118" s="311"/>
      <c r="G118" s="311"/>
      <c r="H118" s="311"/>
      <c r="I118" s="37"/>
      <c r="J118" s="37"/>
      <c r="K118" s="37"/>
      <c r="L118" s="52"/>
      <c r="S118" s="35"/>
      <c r="T118" s="35"/>
      <c r="U118" s="35"/>
      <c r="V118" s="35"/>
      <c r="W118" s="35"/>
      <c r="X118" s="35"/>
      <c r="Y118" s="35"/>
      <c r="Z118" s="35"/>
      <c r="AA118" s="35"/>
      <c r="AB118" s="35"/>
      <c r="AC118" s="35"/>
      <c r="AD118" s="35"/>
      <c r="AE118" s="35"/>
    </row>
    <row r="119" spans="1:63" s="2" customFormat="1" ht="12" customHeight="1">
      <c r="A119" s="35"/>
      <c r="B119" s="36"/>
      <c r="C119" s="30" t="s">
        <v>100</v>
      </c>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3" s="2" customFormat="1" ht="16.5" customHeight="1">
      <c r="A120" s="35"/>
      <c r="B120" s="36"/>
      <c r="C120" s="37"/>
      <c r="D120" s="37"/>
      <c r="E120" s="262" t="str">
        <f>E9</f>
        <v>SO.301 - SO.301 - Oprava dešťové kanalizace</v>
      </c>
      <c r="F120" s="312"/>
      <c r="G120" s="312"/>
      <c r="H120" s="312"/>
      <c r="I120" s="37"/>
      <c r="J120" s="37"/>
      <c r="K120" s="37"/>
      <c r="L120" s="52"/>
      <c r="S120" s="35"/>
      <c r="T120" s="35"/>
      <c r="U120" s="35"/>
      <c r="V120" s="35"/>
      <c r="W120" s="35"/>
      <c r="X120" s="35"/>
      <c r="Y120" s="35"/>
      <c r="Z120" s="35"/>
      <c r="AA120" s="35"/>
      <c r="AB120" s="35"/>
      <c r="AC120" s="35"/>
      <c r="AD120" s="35"/>
      <c r="AE120" s="35"/>
    </row>
    <row r="121" spans="1:63" s="2" customFormat="1" ht="6.95" customHeight="1">
      <c r="A121" s="35"/>
      <c r="B121" s="36"/>
      <c r="C121" s="37"/>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63" s="2" customFormat="1" ht="12" customHeight="1">
      <c r="A122" s="35"/>
      <c r="B122" s="36"/>
      <c r="C122" s="30" t="s">
        <v>20</v>
      </c>
      <c r="D122" s="37"/>
      <c r="E122" s="37"/>
      <c r="F122" s="28" t="str">
        <f>F12</f>
        <v xml:space="preserve"> </v>
      </c>
      <c r="G122" s="37"/>
      <c r="H122" s="37"/>
      <c r="I122" s="30" t="s">
        <v>22</v>
      </c>
      <c r="J122" s="67" t="str">
        <f>IF(J12="","",J12)</f>
        <v>24. 8. 2020</v>
      </c>
      <c r="K122" s="37"/>
      <c r="L122" s="52"/>
      <c r="S122" s="35"/>
      <c r="T122" s="35"/>
      <c r="U122" s="35"/>
      <c r="V122" s="35"/>
      <c r="W122" s="35"/>
      <c r="X122" s="35"/>
      <c r="Y122" s="35"/>
      <c r="Z122" s="35"/>
      <c r="AA122" s="35"/>
      <c r="AB122" s="35"/>
      <c r="AC122" s="35"/>
      <c r="AD122" s="35"/>
      <c r="AE122" s="35"/>
    </row>
    <row r="123" spans="1:63" s="2" customFormat="1" ht="6.95" customHeight="1">
      <c r="A123" s="35"/>
      <c r="B123" s="36"/>
      <c r="C123" s="37"/>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63" s="2" customFormat="1" ht="15.2" customHeight="1">
      <c r="A124" s="35"/>
      <c r="B124" s="36"/>
      <c r="C124" s="30" t="s">
        <v>24</v>
      </c>
      <c r="D124" s="37"/>
      <c r="E124" s="37"/>
      <c r="F124" s="28" t="str">
        <f>E15</f>
        <v>OBEC MCELY</v>
      </c>
      <c r="G124" s="37"/>
      <c r="H124" s="37"/>
      <c r="I124" s="30" t="s">
        <v>30</v>
      </c>
      <c r="J124" s="33" t="str">
        <f>E21</f>
        <v>VEDU VODU S.R.O.</v>
      </c>
      <c r="K124" s="37"/>
      <c r="L124" s="52"/>
      <c r="S124" s="35"/>
      <c r="T124" s="35"/>
      <c r="U124" s="35"/>
      <c r="V124" s="35"/>
      <c r="W124" s="35"/>
      <c r="X124" s="35"/>
      <c r="Y124" s="35"/>
      <c r="Z124" s="35"/>
      <c r="AA124" s="35"/>
      <c r="AB124" s="35"/>
      <c r="AC124" s="35"/>
      <c r="AD124" s="35"/>
      <c r="AE124" s="35"/>
    </row>
    <row r="125" spans="1:63" s="2" customFormat="1" ht="15.2" customHeight="1">
      <c r="A125" s="35"/>
      <c r="B125" s="36"/>
      <c r="C125" s="30" t="s">
        <v>28</v>
      </c>
      <c r="D125" s="37"/>
      <c r="E125" s="37"/>
      <c r="F125" s="28" t="str">
        <f>IF(E18="","",E18)</f>
        <v>Vyplň údaj</v>
      </c>
      <c r="G125" s="37"/>
      <c r="H125" s="37"/>
      <c r="I125" s="30" t="s">
        <v>35</v>
      </c>
      <c r="J125" s="33" t="str">
        <f>E24</f>
        <v>ING.EVŽEN KOZÁK</v>
      </c>
      <c r="K125" s="37"/>
      <c r="L125" s="52"/>
      <c r="S125" s="35"/>
      <c r="T125" s="35"/>
      <c r="U125" s="35"/>
      <c r="V125" s="35"/>
      <c r="W125" s="35"/>
      <c r="X125" s="35"/>
      <c r="Y125" s="35"/>
      <c r="Z125" s="35"/>
      <c r="AA125" s="35"/>
      <c r="AB125" s="35"/>
      <c r="AC125" s="35"/>
      <c r="AD125" s="35"/>
      <c r="AE125" s="35"/>
    </row>
    <row r="126" spans="1:63" s="2" customFormat="1" ht="10.35" customHeight="1">
      <c r="A126" s="35"/>
      <c r="B126" s="36"/>
      <c r="C126" s="37"/>
      <c r="D126" s="37"/>
      <c r="E126" s="37"/>
      <c r="F126" s="37"/>
      <c r="G126" s="37"/>
      <c r="H126" s="37"/>
      <c r="I126" s="37"/>
      <c r="J126" s="37"/>
      <c r="K126" s="37"/>
      <c r="L126" s="52"/>
      <c r="S126" s="35"/>
      <c r="T126" s="35"/>
      <c r="U126" s="35"/>
      <c r="V126" s="35"/>
      <c r="W126" s="35"/>
      <c r="X126" s="35"/>
      <c r="Y126" s="35"/>
      <c r="Z126" s="35"/>
      <c r="AA126" s="35"/>
      <c r="AB126" s="35"/>
      <c r="AC126" s="35"/>
      <c r="AD126" s="35"/>
      <c r="AE126" s="35"/>
    </row>
    <row r="127" spans="1:63" s="11" customFormat="1" ht="29.25" customHeight="1">
      <c r="A127" s="160"/>
      <c r="B127" s="161"/>
      <c r="C127" s="162" t="s">
        <v>124</v>
      </c>
      <c r="D127" s="163" t="s">
        <v>64</v>
      </c>
      <c r="E127" s="163" t="s">
        <v>60</v>
      </c>
      <c r="F127" s="163" t="s">
        <v>61</v>
      </c>
      <c r="G127" s="163" t="s">
        <v>125</v>
      </c>
      <c r="H127" s="163" t="s">
        <v>126</v>
      </c>
      <c r="I127" s="163" t="s">
        <v>127</v>
      </c>
      <c r="J127" s="164" t="s">
        <v>104</v>
      </c>
      <c r="K127" s="165" t="s">
        <v>128</v>
      </c>
      <c r="L127" s="166"/>
      <c r="M127" s="76" t="s">
        <v>1</v>
      </c>
      <c r="N127" s="77" t="s">
        <v>43</v>
      </c>
      <c r="O127" s="77" t="s">
        <v>129</v>
      </c>
      <c r="P127" s="77" t="s">
        <v>130</v>
      </c>
      <c r="Q127" s="77" t="s">
        <v>131</v>
      </c>
      <c r="R127" s="77" t="s">
        <v>132</v>
      </c>
      <c r="S127" s="77" t="s">
        <v>133</v>
      </c>
      <c r="T127" s="78" t="s">
        <v>134</v>
      </c>
      <c r="U127" s="160"/>
      <c r="V127" s="160"/>
      <c r="W127" s="160"/>
      <c r="X127" s="160"/>
      <c r="Y127" s="160"/>
      <c r="Z127" s="160"/>
      <c r="AA127" s="160"/>
      <c r="AB127" s="160"/>
      <c r="AC127" s="160"/>
      <c r="AD127" s="160"/>
      <c r="AE127" s="160"/>
    </row>
    <row r="128" spans="1:63" s="2" customFormat="1" ht="22.9" customHeight="1">
      <c r="A128" s="35"/>
      <c r="B128" s="36"/>
      <c r="C128" s="83" t="s">
        <v>135</v>
      </c>
      <c r="D128" s="37"/>
      <c r="E128" s="37"/>
      <c r="F128" s="37"/>
      <c r="G128" s="37"/>
      <c r="H128" s="37"/>
      <c r="I128" s="37"/>
      <c r="J128" s="167">
        <f>BK128</f>
        <v>0</v>
      </c>
      <c r="K128" s="37"/>
      <c r="L128" s="40"/>
      <c r="M128" s="79"/>
      <c r="N128" s="168"/>
      <c r="O128" s="80"/>
      <c r="P128" s="169">
        <f>P129+P205</f>
        <v>0</v>
      </c>
      <c r="Q128" s="80"/>
      <c r="R128" s="169">
        <f>R129+R205</f>
        <v>68.539012999999997</v>
      </c>
      <c r="S128" s="80"/>
      <c r="T128" s="170">
        <f>T129+T205</f>
        <v>8.92</v>
      </c>
      <c r="U128" s="35"/>
      <c r="V128" s="35"/>
      <c r="W128" s="35"/>
      <c r="X128" s="35"/>
      <c r="Y128" s="35"/>
      <c r="Z128" s="35"/>
      <c r="AA128" s="35"/>
      <c r="AB128" s="35"/>
      <c r="AC128" s="35"/>
      <c r="AD128" s="35"/>
      <c r="AE128" s="35"/>
      <c r="AT128" s="18" t="s">
        <v>78</v>
      </c>
      <c r="AU128" s="18" t="s">
        <v>106</v>
      </c>
      <c r="BK128" s="171">
        <f>BK129+BK205</f>
        <v>0</v>
      </c>
    </row>
    <row r="129" spans="1:65" s="12" customFormat="1" ht="25.9" customHeight="1">
      <c r="B129" s="172"/>
      <c r="C129" s="173"/>
      <c r="D129" s="174" t="s">
        <v>78</v>
      </c>
      <c r="E129" s="175" t="s">
        <v>136</v>
      </c>
      <c r="F129" s="175" t="s">
        <v>137</v>
      </c>
      <c r="G129" s="173"/>
      <c r="H129" s="173"/>
      <c r="I129" s="176"/>
      <c r="J129" s="177">
        <f>BK129</f>
        <v>0</v>
      </c>
      <c r="K129" s="173"/>
      <c r="L129" s="178"/>
      <c r="M129" s="179"/>
      <c r="N129" s="180"/>
      <c r="O129" s="180"/>
      <c r="P129" s="181">
        <f>P130+P173+P175+P176+P186+P200+P203</f>
        <v>0</v>
      </c>
      <c r="Q129" s="180"/>
      <c r="R129" s="181">
        <f>R130+R173+R175+R176+R186+R200+R203</f>
        <v>68.539012999999997</v>
      </c>
      <c r="S129" s="180"/>
      <c r="T129" s="182">
        <f>T130+T173+T175+T176+T186+T200+T203</f>
        <v>8.92</v>
      </c>
      <c r="AR129" s="183" t="s">
        <v>87</v>
      </c>
      <c r="AT129" s="184" t="s">
        <v>78</v>
      </c>
      <c r="AU129" s="184" t="s">
        <v>79</v>
      </c>
      <c r="AY129" s="183" t="s">
        <v>138</v>
      </c>
      <c r="BK129" s="185">
        <f>BK130+BK173+BK175+BK176+BK186+BK200+BK203</f>
        <v>0</v>
      </c>
    </row>
    <row r="130" spans="1:65" s="12" customFormat="1" ht="22.9" customHeight="1">
      <c r="B130" s="172"/>
      <c r="C130" s="173"/>
      <c r="D130" s="174" t="s">
        <v>78</v>
      </c>
      <c r="E130" s="186" t="s">
        <v>87</v>
      </c>
      <c r="F130" s="186" t="s">
        <v>139</v>
      </c>
      <c r="G130" s="173"/>
      <c r="H130" s="173"/>
      <c r="I130" s="176"/>
      <c r="J130" s="187">
        <f>BK130</f>
        <v>0</v>
      </c>
      <c r="K130" s="173"/>
      <c r="L130" s="178"/>
      <c r="M130" s="179"/>
      <c r="N130" s="180"/>
      <c r="O130" s="180"/>
      <c r="P130" s="181">
        <f>SUM(P131:P172)</f>
        <v>0</v>
      </c>
      <c r="Q130" s="180"/>
      <c r="R130" s="181">
        <f>SUM(R131:R172)</f>
        <v>49.281079999999996</v>
      </c>
      <c r="S130" s="180"/>
      <c r="T130" s="182">
        <f>SUM(T131:T172)</f>
        <v>0</v>
      </c>
      <c r="AR130" s="183" t="s">
        <v>87</v>
      </c>
      <c r="AT130" s="184" t="s">
        <v>78</v>
      </c>
      <c r="AU130" s="184" t="s">
        <v>87</v>
      </c>
      <c r="AY130" s="183" t="s">
        <v>138</v>
      </c>
      <c r="BK130" s="185">
        <f>SUM(BK131:BK172)</f>
        <v>0</v>
      </c>
    </row>
    <row r="131" spans="1:65" s="2" customFormat="1" ht="21.75" customHeight="1">
      <c r="A131" s="35"/>
      <c r="B131" s="36"/>
      <c r="C131" s="188" t="s">
        <v>87</v>
      </c>
      <c r="D131" s="188" t="s">
        <v>142</v>
      </c>
      <c r="E131" s="189" t="s">
        <v>510</v>
      </c>
      <c r="F131" s="190" t="s">
        <v>511</v>
      </c>
      <c r="G131" s="191" t="s">
        <v>512</v>
      </c>
      <c r="H131" s="192">
        <v>72</v>
      </c>
      <c r="I131" s="193"/>
      <c r="J131" s="194">
        <f>ROUND(I131*H131,2)</f>
        <v>0</v>
      </c>
      <c r="K131" s="195"/>
      <c r="L131" s="40"/>
      <c r="M131" s="196" t="s">
        <v>1</v>
      </c>
      <c r="N131" s="197" t="s">
        <v>44</v>
      </c>
      <c r="O131" s="72"/>
      <c r="P131" s="198">
        <f>O131*H131</f>
        <v>0</v>
      </c>
      <c r="Q131" s="198">
        <v>0</v>
      </c>
      <c r="R131" s="198">
        <f>Q131*H131</f>
        <v>0</v>
      </c>
      <c r="S131" s="198">
        <v>0</v>
      </c>
      <c r="T131" s="199">
        <f>S131*H131</f>
        <v>0</v>
      </c>
      <c r="U131" s="35"/>
      <c r="V131" s="35"/>
      <c r="W131" s="35"/>
      <c r="X131" s="35"/>
      <c r="Y131" s="35"/>
      <c r="Z131" s="35"/>
      <c r="AA131" s="35"/>
      <c r="AB131" s="35"/>
      <c r="AC131" s="35"/>
      <c r="AD131" s="35"/>
      <c r="AE131" s="35"/>
      <c r="AR131" s="200" t="s">
        <v>146</v>
      </c>
      <c r="AT131" s="200" t="s">
        <v>142</v>
      </c>
      <c r="AU131" s="200" t="s">
        <v>89</v>
      </c>
      <c r="AY131" s="18" t="s">
        <v>138</v>
      </c>
      <c r="BE131" s="201">
        <f>IF(N131="základní",J131,0)</f>
        <v>0</v>
      </c>
      <c r="BF131" s="201">
        <f>IF(N131="snížená",J131,0)</f>
        <v>0</v>
      </c>
      <c r="BG131" s="201">
        <f>IF(N131="zákl. přenesená",J131,0)</f>
        <v>0</v>
      </c>
      <c r="BH131" s="201">
        <f>IF(N131="sníž. přenesená",J131,0)</f>
        <v>0</v>
      </c>
      <c r="BI131" s="201">
        <f>IF(N131="nulová",J131,0)</f>
        <v>0</v>
      </c>
      <c r="BJ131" s="18" t="s">
        <v>87</v>
      </c>
      <c r="BK131" s="201">
        <f>ROUND(I131*H131,2)</f>
        <v>0</v>
      </c>
      <c r="BL131" s="18" t="s">
        <v>146</v>
      </c>
      <c r="BM131" s="200" t="s">
        <v>513</v>
      </c>
    </row>
    <row r="132" spans="1:65" s="14" customFormat="1" ht="11.25">
      <c r="B132" s="213"/>
      <c r="C132" s="214"/>
      <c r="D132" s="204" t="s">
        <v>149</v>
      </c>
      <c r="E132" s="215" t="s">
        <v>1</v>
      </c>
      <c r="F132" s="216" t="s">
        <v>514</v>
      </c>
      <c r="G132" s="214"/>
      <c r="H132" s="217">
        <v>72</v>
      </c>
      <c r="I132" s="218"/>
      <c r="J132" s="214"/>
      <c r="K132" s="214"/>
      <c r="L132" s="219"/>
      <c r="M132" s="220"/>
      <c r="N132" s="221"/>
      <c r="O132" s="221"/>
      <c r="P132" s="221"/>
      <c r="Q132" s="221"/>
      <c r="R132" s="221"/>
      <c r="S132" s="221"/>
      <c r="T132" s="222"/>
      <c r="AT132" s="223" t="s">
        <v>149</v>
      </c>
      <c r="AU132" s="223" t="s">
        <v>89</v>
      </c>
      <c r="AV132" s="14" t="s">
        <v>89</v>
      </c>
      <c r="AW132" s="14" t="s">
        <v>34</v>
      </c>
      <c r="AX132" s="14" t="s">
        <v>87</v>
      </c>
      <c r="AY132" s="223" t="s">
        <v>138</v>
      </c>
    </row>
    <row r="133" spans="1:65" s="2" customFormat="1" ht="21.75" customHeight="1">
      <c r="A133" s="35"/>
      <c r="B133" s="36"/>
      <c r="C133" s="188" t="s">
        <v>89</v>
      </c>
      <c r="D133" s="188" t="s">
        <v>142</v>
      </c>
      <c r="E133" s="189" t="s">
        <v>515</v>
      </c>
      <c r="F133" s="190" t="s">
        <v>516</v>
      </c>
      <c r="G133" s="191" t="s">
        <v>517</v>
      </c>
      <c r="H133" s="192">
        <v>3</v>
      </c>
      <c r="I133" s="193"/>
      <c r="J133" s="194">
        <f>ROUND(I133*H133,2)</f>
        <v>0</v>
      </c>
      <c r="K133" s="195"/>
      <c r="L133" s="40"/>
      <c r="M133" s="196" t="s">
        <v>1</v>
      </c>
      <c r="N133" s="197" t="s">
        <v>44</v>
      </c>
      <c r="O133" s="72"/>
      <c r="P133" s="198">
        <f>O133*H133</f>
        <v>0</v>
      </c>
      <c r="Q133" s="198">
        <v>0</v>
      </c>
      <c r="R133" s="198">
        <f>Q133*H133</f>
        <v>0</v>
      </c>
      <c r="S133" s="198">
        <v>0</v>
      </c>
      <c r="T133" s="199">
        <f>S133*H133</f>
        <v>0</v>
      </c>
      <c r="U133" s="35"/>
      <c r="V133" s="35"/>
      <c r="W133" s="35"/>
      <c r="X133" s="35"/>
      <c r="Y133" s="35"/>
      <c r="Z133" s="35"/>
      <c r="AA133" s="35"/>
      <c r="AB133" s="35"/>
      <c r="AC133" s="35"/>
      <c r="AD133" s="35"/>
      <c r="AE133" s="35"/>
      <c r="AR133" s="200" t="s">
        <v>146</v>
      </c>
      <c r="AT133" s="200" t="s">
        <v>142</v>
      </c>
      <c r="AU133" s="200" t="s">
        <v>89</v>
      </c>
      <c r="AY133" s="18" t="s">
        <v>138</v>
      </c>
      <c r="BE133" s="201">
        <f>IF(N133="základní",J133,0)</f>
        <v>0</v>
      </c>
      <c r="BF133" s="201">
        <f>IF(N133="snížená",J133,0)</f>
        <v>0</v>
      </c>
      <c r="BG133" s="201">
        <f>IF(N133="zákl. přenesená",J133,0)</f>
        <v>0</v>
      </c>
      <c r="BH133" s="201">
        <f>IF(N133="sníž. přenesená",J133,0)</f>
        <v>0</v>
      </c>
      <c r="BI133" s="201">
        <f>IF(N133="nulová",J133,0)</f>
        <v>0</v>
      </c>
      <c r="BJ133" s="18" t="s">
        <v>87</v>
      </c>
      <c r="BK133" s="201">
        <f>ROUND(I133*H133,2)</f>
        <v>0</v>
      </c>
      <c r="BL133" s="18" t="s">
        <v>146</v>
      </c>
      <c r="BM133" s="200" t="s">
        <v>518</v>
      </c>
    </row>
    <row r="134" spans="1:65" s="2" customFormat="1" ht="33" customHeight="1">
      <c r="A134" s="35"/>
      <c r="B134" s="36"/>
      <c r="C134" s="188" t="s">
        <v>147</v>
      </c>
      <c r="D134" s="188" t="s">
        <v>142</v>
      </c>
      <c r="E134" s="189" t="s">
        <v>519</v>
      </c>
      <c r="F134" s="190" t="s">
        <v>520</v>
      </c>
      <c r="G134" s="191" t="s">
        <v>145</v>
      </c>
      <c r="H134" s="192">
        <v>40</v>
      </c>
      <c r="I134" s="193"/>
      <c r="J134" s="194">
        <f>ROUND(I134*H134,2)</f>
        <v>0</v>
      </c>
      <c r="K134" s="195"/>
      <c r="L134" s="40"/>
      <c r="M134" s="196" t="s">
        <v>1</v>
      </c>
      <c r="N134" s="197" t="s">
        <v>44</v>
      </c>
      <c r="O134" s="72"/>
      <c r="P134" s="198">
        <f>O134*H134</f>
        <v>0</v>
      </c>
      <c r="Q134" s="198">
        <v>0</v>
      </c>
      <c r="R134" s="198">
        <f>Q134*H134</f>
        <v>0</v>
      </c>
      <c r="S134" s="198">
        <v>0</v>
      </c>
      <c r="T134" s="199">
        <f>S134*H134</f>
        <v>0</v>
      </c>
      <c r="U134" s="35"/>
      <c r="V134" s="35"/>
      <c r="W134" s="35"/>
      <c r="X134" s="35"/>
      <c r="Y134" s="35"/>
      <c r="Z134" s="35"/>
      <c r="AA134" s="35"/>
      <c r="AB134" s="35"/>
      <c r="AC134" s="35"/>
      <c r="AD134" s="35"/>
      <c r="AE134" s="35"/>
      <c r="AR134" s="200" t="s">
        <v>146</v>
      </c>
      <c r="AT134" s="200" t="s">
        <v>142</v>
      </c>
      <c r="AU134" s="200" t="s">
        <v>89</v>
      </c>
      <c r="AY134" s="18" t="s">
        <v>138</v>
      </c>
      <c r="BE134" s="201">
        <f>IF(N134="základní",J134,0)</f>
        <v>0</v>
      </c>
      <c r="BF134" s="201">
        <f>IF(N134="snížená",J134,0)</f>
        <v>0</v>
      </c>
      <c r="BG134" s="201">
        <f>IF(N134="zákl. přenesená",J134,0)</f>
        <v>0</v>
      </c>
      <c r="BH134" s="201">
        <f>IF(N134="sníž. přenesená",J134,0)</f>
        <v>0</v>
      </c>
      <c r="BI134" s="201">
        <f>IF(N134="nulová",J134,0)</f>
        <v>0</v>
      </c>
      <c r="BJ134" s="18" t="s">
        <v>87</v>
      </c>
      <c r="BK134" s="201">
        <f>ROUND(I134*H134,2)</f>
        <v>0</v>
      </c>
      <c r="BL134" s="18" t="s">
        <v>146</v>
      </c>
      <c r="BM134" s="200" t="s">
        <v>521</v>
      </c>
    </row>
    <row r="135" spans="1:65" s="14" customFormat="1" ht="11.25">
      <c r="B135" s="213"/>
      <c r="C135" s="214"/>
      <c r="D135" s="204" t="s">
        <v>149</v>
      </c>
      <c r="E135" s="215" t="s">
        <v>1</v>
      </c>
      <c r="F135" s="216" t="s">
        <v>522</v>
      </c>
      <c r="G135" s="214"/>
      <c r="H135" s="217">
        <v>40</v>
      </c>
      <c r="I135" s="218"/>
      <c r="J135" s="214"/>
      <c r="K135" s="214"/>
      <c r="L135" s="219"/>
      <c r="M135" s="220"/>
      <c r="N135" s="221"/>
      <c r="O135" s="221"/>
      <c r="P135" s="221"/>
      <c r="Q135" s="221"/>
      <c r="R135" s="221"/>
      <c r="S135" s="221"/>
      <c r="T135" s="222"/>
      <c r="AT135" s="223" t="s">
        <v>149</v>
      </c>
      <c r="AU135" s="223" t="s">
        <v>89</v>
      </c>
      <c r="AV135" s="14" t="s">
        <v>89</v>
      </c>
      <c r="AW135" s="14" t="s">
        <v>34</v>
      </c>
      <c r="AX135" s="14" t="s">
        <v>87</v>
      </c>
      <c r="AY135" s="223" t="s">
        <v>138</v>
      </c>
    </row>
    <row r="136" spans="1:65" s="2" customFormat="1" ht="21.75" customHeight="1">
      <c r="A136" s="35"/>
      <c r="B136" s="36"/>
      <c r="C136" s="188" t="s">
        <v>146</v>
      </c>
      <c r="D136" s="188" t="s">
        <v>142</v>
      </c>
      <c r="E136" s="189" t="s">
        <v>523</v>
      </c>
      <c r="F136" s="190" t="s">
        <v>524</v>
      </c>
      <c r="G136" s="191" t="s">
        <v>186</v>
      </c>
      <c r="H136" s="192">
        <v>62</v>
      </c>
      <c r="I136" s="193"/>
      <c r="J136" s="194">
        <f>ROUND(I136*H136,2)</f>
        <v>0</v>
      </c>
      <c r="K136" s="195"/>
      <c r="L136" s="40"/>
      <c r="M136" s="196" t="s">
        <v>1</v>
      </c>
      <c r="N136" s="197" t="s">
        <v>44</v>
      </c>
      <c r="O136" s="72"/>
      <c r="P136" s="198">
        <f>O136*H136</f>
        <v>0</v>
      </c>
      <c r="Q136" s="198">
        <v>8.4000000000000003E-4</v>
      </c>
      <c r="R136" s="198">
        <f>Q136*H136</f>
        <v>5.2080000000000001E-2</v>
      </c>
      <c r="S136" s="198">
        <v>0</v>
      </c>
      <c r="T136" s="199">
        <f>S136*H136</f>
        <v>0</v>
      </c>
      <c r="U136" s="35"/>
      <c r="V136" s="35"/>
      <c r="W136" s="35"/>
      <c r="X136" s="35"/>
      <c r="Y136" s="35"/>
      <c r="Z136" s="35"/>
      <c r="AA136" s="35"/>
      <c r="AB136" s="35"/>
      <c r="AC136" s="35"/>
      <c r="AD136" s="35"/>
      <c r="AE136" s="35"/>
      <c r="AR136" s="200" t="s">
        <v>146</v>
      </c>
      <c r="AT136" s="200" t="s">
        <v>142</v>
      </c>
      <c r="AU136" s="200" t="s">
        <v>89</v>
      </c>
      <c r="AY136" s="18" t="s">
        <v>138</v>
      </c>
      <c r="BE136" s="201">
        <f>IF(N136="základní",J136,0)</f>
        <v>0</v>
      </c>
      <c r="BF136" s="201">
        <f>IF(N136="snížená",J136,0)</f>
        <v>0</v>
      </c>
      <c r="BG136" s="201">
        <f>IF(N136="zákl. přenesená",J136,0)</f>
        <v>0</v>
      </c>
      <c r="BH136" s="201">
        <f>IF(N136="sníž. přenesená",J136,0)</f>
        <v>0</v>
      </c>
      <c r="BI136" s="201">
        <f>IF(N136="nulová",J136,0)</f>
        <v>0</v>
      </c>
      <c r="BJ136" s="18" t="s">
        <v>87</v>
      </c>
      <c r="BK136" s="201">
        <f>ROUND(I136*H136,2)</f>
        <v>0</v>
      </c>
      <c r="BL136" s="18" t="s">
        <v>146</v>
      </c>
      <c r="BM136" s="200" t="s">
        <v>525</v>
      </c>
    </row>
    <row r="137" spans="1:65" s="14" customFormat="1" ht="11.25">
      <c r="B137" s="213"/>
      <c r="C137" s="214"/>
      <c r="D137" s="204" t="s">
        <v>149</v>
      </c>
      <c r="E137" s="215" t="s">
        <v>1</v>
      </c>
      <c r="F137" s="216" t="s">
        <v>526</v>
      </c>
      <c r="G137" s="214"/>
      <c r="H137" s="217">
        <v>62</v>
      </c>
      <c r="I137" s="218"/>
      <c r="J137" s="214"/>
      <c r="K137" s="214"/>
      <c r="L137" s="219"/>
      <c r="M137" s="220"/>
      <c r="N137" s="221"/>
      <c r="O137" s="221"/>
      <c r="P137" s="221"/>
      <c r="Q137" s="221"/>
      <c r="R137" s="221"/>
      <c r="S137" s="221"/>
      <c r="T137" s="222"/>
      <c r="AT137" s="223" t="s">
        <v>149</v>
      </c>
      <c r="AU137" s="223" t="s">
        <v>89</v>
      </c>
      <c r="AV137" s="14" t="s">
        <v>89</v>
      </c>
      <c r="AW137" s="14" t="s">
        <v>34</v>
      </c>
      <c r="AX137" s="14" t="s">
        <v>87</v>
      </c>
      <c r="AY137" s="223" t="s">
        <v>138</v>
      </c>
    </row>
    <row r="138" spans="1:65" s="2" customFormat="1" ht="21.75" customHeight="1">
      <c r="A138" s="35"/>
      <c r="B138" s="36"/>
      <c r="C138" s="188" t="s">
        <v>171</v>
      </c>
      <c r="D138" s="188" t="s">
        <v>142</v>
      </c>
      <c r="E138" s="189" t="s">
        <v>527</v>
      </c>
      <c r="F138" s="190" t="s">
        <v>528</v>
      </c>
      <c r="G138" s="191" t="s">
        <v>186</v>
      </c>
      <c r="H138" s="192">
        <v>62</v>
      </c>
      <c r="I138" s="193"/>
      <c r="J138" s="194">
        <f>ROUND(I138*H138,2)</f>
        <v>0</v>
      </c>
      <c r="K138" s="195"/>
      <c r="L138" s="40"/>
      <c r="M138" s="196" t="s">
        <v>1</v>
      </c>
      <c r="N138" s="197" t="s">
        <v>44</v>
      </c>
      <c r="O138" s="72"/>
      <c r="P138" s="198">
        <f>O138*H138</f>
        <v>0</v>
      </c>
      <c r="Q138" s="198">
        <v>0</v>
      </c>
      <c r="R138" s="198">
        <f>Q138*H138</f>
        <v>0</v>
      </c>
      <c r="S138" s="198">
        <v>0</v>
      </c>
      <c r="T138" s="199">
        <f>S138*H138</f>
        <v>0</v>
      </c>
      <c r="U138" s="35"/>
      <c r="V138" s="35"/>
      <c r="W138" s="35"/>
      <c r="X138" s="35"/>
      <c r="Y138" s="35"/>
      <c r="Z138" s="35"/>
      <c r="AA138" s="35"/>
      <c r="AB138" s="35"/>
      <c r="AC138" s="35"/>
      <c r="AD138" s="35"/>
      <c r="AE138" s="35"/>
      <c r="AR138" s="200" t="s">
        <v>146</v>
      </c>
      <c r="AT138" s="200" t="s">
        <v>142</v>
      </c>
      <c r="AU138" s="200" t="s">
        <v>89</v>
      </c>
      <c r="AY138" s="18" t="s">
        <v>138</v>
      </c>
      <c r="BE138" s="201">
        <f>IF(N138="základní",J138,0)</f>
        <v>0</v>
      </c>
      <c r="BF138" s="201">
        <f>IF(N138="snížená",J138,0)</f>
        <v>0</v>
      </c>
      <c r="BG138" s="201">
        <f>IF(N138="zákl. přenesená",J138,0)</f>
        <v>0</v>
      </c>
      <c r="BH138" s="201">
        <f>IF(N138="sníž. přenesená",J138,0)</f>
        <v>0</v>
      </c>
      <c r="BI138" s="201">
        <f>IF(N138="nulová",J138,0)</f>
        <v>0</v>
      </c>
      <c r="BJ138" s="18" t="s">
        <v>87</v>
      </c>
      <c r="BK138" s="201">
        <f>ROUND(I138*H138,2)</f>
        <v>0</v>
      </c>
      <c r="BL138" s="18" t="s">
        <v>146</v>
      </c>
      <c r="BM138" s="200" t="s">
        <v>529</v>
      </c>
    </row>
    <row r="139" spans="1:65" s="14" customFormat="1" ht="11.25">
      <c r="B139" s="213"/>
      <c r="C139" s="214"/>
      <c r="D139" s="204" t="s">
        <v>149</v>
      </c>
      <c r="E139" s="215" t="s">
        <v>1</v>
      </c>
      <c r="F139" s="216" t="s">
        <v>526</v>
      </c>
      <c r="G139" s="214"/>
      <c r="H139" s="217">
        <v>62</v>
      </c>
      <c r="I139" s="218"/>
      <c r="J139" s="214"/>
      <c r="K139" s="214"/>
      <c r="L139" s="219"/>
      <c r="M139" s="220"/>
      <c r="N139" s="221"/>
      <c r="O139" s="221"/>
      <c r="P139" s="221"/>
      <c r="Q139" s="221"/>
      <c r="R139" s="221"/>
      <c r="S139" s="221"/>
      <c r="T139" s="222"/>
      <c r="AT139" s="223" t="s">
        <v>149</v>
      </c>
      <c r="AU139" s="223" t="s">
        <v>89</v>
      </c>
      <c r="AV139" s="14" t="s">
        <v>89</v>
      </c>
      <c r="AW139" s="14" t="s">
        <v>34</v>
      </c>
      <c r="AX139" s="14" t="s">
        <v>87</v>
      </c>
      <c r="AY139" s="223" t="s">
        <v>138</v>
      </c>
    </row>
    <row r="140" spans="1:65" s="2" customFormat="1" ht="16.5" customHeight="1">
      <c r="A140" s="35"/>
      <c r="B140" s="36"/>
      <c r="C140" s="246" t="s">
        <v>177</v>
      </c>
      <c r="D140" s="246" t="s">
        <v>213</v>
      </c>
      <c r="E140" s="247" t="s">
        <v>214</v>
      </c>
      <c r="F140" s="248" t="s">
        <v>530</v>
      </c>
      <c r="G140" s="249" t="s">
        <v>180</v>
      </c>
      <c r="H140" s="250">
        <v>49.228999999999999</v>
      </c>
      <c r="I140" s="251"/>
      <c r="J140" s="252">
        <f>ROUND(I140*H140,2)</f>
        <v>0</v>
      </c>
      <c r="K140" s="253"/>
      <c r="L140" s="254"/>
      <c r="M140" s="255" t="s">
        <v>1</v>
      </c>
      <c r="N140" s="256" t="s">
        <v>44</v>
      </c>
      <c r="O140" s="72"/>
      <c r="P140" s="198">
        <f>O140*H140</f>
        <v>0</v>
      </c>
      <c r="Q140" s="198">
        <v>1</v>
      </c>
      <c r="R140" s="198">
        <f>Q140*H140</f>
        <v>49.228999999999999</v>
      </c>
      <c r="S140" s="198">
        <v>0</v>
      </c>
      <c r="T140" s="199">
        <f>S140*H140</f>
        <v>0</v>
      </c>
      <c r="U140" s="35"/>
      <c r="V140" s="35"/>
      <c r="W140" s="35"/>
      <c r="X140" s="35"/>
      <c r="Y140" s="35"/>
      <c r="Z140" s="35"/>
      <c r="AA140" s="35"/>
      <c r="AB140" s="35"/>
      <c r="AC140" s="35"/>
      <c r="AD140" s="35"/>
      <c r="AE140" s="35"/>
      <c r="AR140" s="200" t="s">
        <v>193</v>
      </c>
      <c r="AT140" s="200" t="s">
        <v>213</v>
      </c>
      <c r="AU140" s="200" t="s">
        <v>89</v>
      </c>
      <c r="AY140" s="18" t="s">
        <v>138</v>
      </c>
      <c r="BE140" s="201">
        <f>IF(N140="základní",J140,0)</f>
        <v>0</v>
      </c>
      <c r="BF140" s="201">
        <f>IF(N140="snížená",J140,0)</f>
        <v>0</v>
      </c>
      <c r="BG140" s="201">
        <f>IF(N140="zákl. přenesená",J140,0)</f>
        <v>0</v>
      </c>
      <c r="BH140" s="201">
        <f>IF(N140="sníž. přenesená",J140,0)</f>
        <v>0</v>
      </c>
      <c r="BI140" s="201">
        <f>IF(N140="nulová",J140,0)</f>
        <v>0</v>
      </c>
      <c r="BJ140" s="18" t="s">
        <v>87</v>
      </c>
      <c r="BK140" s="201">
        <f>ROUND(I140*H140,2)</f>
        <v>0</v>
      </c>
      <c r="BL140" s="18" t="s">
        <v>146</v>
      </c>
      <c r="BM140" s="200" t="s">
        <v>531</v>
      </c>
    </row>
    <row r="141" spans="1:65" s="14" customFormat="1" ht="22.5">
      <c r="B141" s="213"/>
      <c r="C141" s="214"/>
      <c r="D141" s="204" t="s">
        <v>149</v>
      </c>
      <c r="E141" s="215" t="s">
        <v>1</v>
      </c>
      <c r="F141" s="216" t="s">
        <v>532</v>
      </c>
      <c r="G141" s="214"/>
      <c r="H141" s="217">
        <v>40</v>
      </c>
      <c r="I141" s="218"/>
      <c r="J141" s="214"/>
      <c r="K141" s="214"/>
      <c r="L141" s="219"/>
      <c r="M141" s="220"/>
      <c r="N141" s="221"/>
      <c r="O141" s="221"/>
      <c r="P141" s="221"/>
      <c r="Q141" s="221"/>
      <c r="R141" s="221"/>
      <c r="S141" s="221"/>
      <c r="T141" s="222"/>
      <c r="AT141" s="223" t="s">
        <v>149</v>
      </c>
      <c r="AU141" s="223" t="s">
        <v>89</v>
      </c>
      <c r="AV141" s="14" t="s">
        <v>89</v>
      </c>
      <c r="AW141" s="14" t="s">
        <v>34</v>
      </c>
      <c r="AX141" s="14" t="s">
        <v>79</v>
      </c>
      <c r="AY141" s="223" t="s">
        <v>138</v>
      </c>
    </row>
    <row r="142" spans="1:65" s="14" customFormat="1" ht="11.25">
      <c r="B142" s="213"/>
      <c r="C142" s="214"/>
      <c r="D142" s="204" t="s">
        <v>149</v>
      </c>
      <c r="E142" s="215" t="s">
        <v>1</v>
      </c>
      <c r="F142" s="216" t="s">
        <v>533</v>
      </c>
      <c r="G142" s="214"/>
      <c r="H142" s="217">
        <v>-3.4489999999999998</v>
      </c>
      <c r="I142" s="218"/>
      <c r="J142" s="214"/>
      <c r="K142" s="214"/>
      <c r="L142" s="219"/>
      <c r="M142" s="220"/>
      <c r="N142" s="221"/>
      <c r="O142" s="221"/>
      <c r="P142" s="221"/>
      <c r="Q142" s="221"/>
      <c r="R142" s="221"/>
      <c r="S142" s="221"/>
      <c r="T142" s="222"/>
      <c r="AT142" s="223" t="s">
        <v>149</v>
      </c>
      <c r="AU142" s="223" t="s">
        <v>89</v>
      </c>
      <c r="AV142" s="14" t="s">
        <v>89</v>
      </c>
      <c r="AW142" s="14" t="s">
        <v>34</v>
      </c>
      <c r="AX142" s="14" t="s">
        <v>79</v>
      </c>
      <c r="AY142" s="223" t="s">
        <v>138</v>
      </c>
    </row>
    <row r="143" spans="1:65" s="14" customFormat="1" ht="11.25">
      <c r="B143" s="213"/>
      <c r="C143" s="214"/>
      <c r="D143" s="204" t="s">
        <v>149</v>
      </c>
      <c r="E143" s="215" t="s">
        <v>1</v>
      </c>
      <c r="F143" s="216" t="s">
        <v>534</v>
      </c>
      <c r="G143" s="214"/>
      <c r="H143" s="217">
        <v>-4.5140000000000002</v>
      </c>
      <c r="I143" s="218"/>
      <c r="J143" s="214"/>
      <c r="K143" s="214"/>
      <c r="L143" s="219"/>
      <c r="M143" s="220"/>
      <c r="N143" s="221"/>
      <c r="O143" s="221"/>
      <c r="P143" s="221"/>
      <c r="Q143" s="221"/>
      <c r="R143" s="221"/>
      <c r="S143" s="221"/>
      <c r="T143" s="222"/>
      <c r="AT143" s="223" t="s">
        <v>149</v>
      </c>
      <c r="AU143" s="223" t="s">
        <v>89</v>
      </c>
      <c r="AV143" s="14" t="s">
        <v>89</v>
      </c>
      <c r="AW143" s="14" t="s">
        <v>34</v>
      </c>
      <c r="AX143" s="14" t="s">
        <v>79</v>
      </c>
      <c r="AY143" s="223" t="s">
        <v>138</v>
      </c>
    </row>
    <row r="144" spans="1:65" s="14" customFormat="1" ht="11.25">
      <c r="B144" s="213"/>
      <c r="C144" s="214"/>
      <c r="D144" s="204" t="s">
        <v>149</v>
      </c>
      <c r="E144" s="215" t="s">
        <v>1</v>
      </c>
      <c r="F144" s="216" t="s">
        <v>535</v>
      </c>
      <c r="G144" s="214"/>
      <c r="H144" s="217">
        <v>-9.66</v>
      </c>
      <c r="I144" s="218"/>
      <c r="J144" s="214"/>
      <c r="K144" s="214"/>
      <c r="L144" s="219"/>
      <c r="M144" s="220"/>
      <c r="N144" s="221"/>
      <c r="O144" s="221"/>
      <c r="P144" s="221"/>
      <c r="Q144" s="221"/>
      <c r="R144" s="221"/>
      <c r="S144" s="221"/>
      <c r="T144" s="222"/>
      <c r="AT144" s="223" t="s">
        <v>149</v>
      </c>
      <c r="AU144" s="223" t="s">
        <v>89</v>
      </c>
      <c r="AV144" s="14" t="s">
        <v>89</v>
      </c>
      <c r="AW144" s="14" t="s">
        <v>34</v>
      </c>
      <c r="AX144" s="14" t="s">
        <v>79</v>
      </c>
      <c r="AY144" s="223" t="s">
        <v>138</v>
      </c>
    </row>
    <row r="145" spans="1:65" s="16" customFormat="1" ht="11.25">
      <c r="B145" s="235"/>
      <c r="C145" s="236"/>
      <c r="D145" s="204" t="s">
        <v>149</v>
      </c>
      <c r="E145" s="237" t="s">
        <v>1</v>
      </c>
      <c r="F145" s="238" t="s">
        <v>156</v>
      </c>
      <c r="G145" s="236"/>
      <c r="H145" s="239">
        <v>22.376999999999999</v>
      </c>
      <c r="I145" s="240"/>
      <c r="J145" s="236"/>
      <c r="K145" s="236"/>
      <c r="L145" s="241"/>
      <c r="M145" s="242"/>
      <c r="N145" s="243"/>
      <c r="O145" s="243"/>
      <c r="P145" s="243"/>
      <c r="Q145" s="243"/>
      <c r="R145" s="243"/>
      <c r="S145" s="243"/>
      <c r="T145" s="244"/>
      <c r="AT145" s="245" t="s">
        <v>149</v>
      </c>
      <c r="AU145" s="245" t="s">
        <v>89</v>
      </c>
      <c r="AV145" s="16" t="s">
        <v>146</v>
      </c>
      <c r="AW145" s="16" t="s">
        <v>34</v>
      </c>
      <c r="AX145" s="16" t="s">
        <v>79</v>
      </c>
      <c r="AY145" s="245" t="s">
        <v>138</v>
      </c>
    </row>
    <row r="146" spans="1:65" s="14" customFormat="1" ht="11.25">
      <c r="B146" s="213"/>
      <c r="C146" s="214"/>
      <c r="D146" s="204" t="s">
        <v>149</v>
      </c>
      <c r="E146" s="215" t="s">
        <v>1</v>
      </c>
      <c r="F146" s="216" t="s">
        <v>536</v>
      </c>
      <c r="G146" s="214"/>
      <c r="H146" s="217">
        <v>49.228999999999999</v>
      </c>
      <c r="I146" s="218"/>
      <c r="J146" s="214"/>
      <c r="K146" s="214"/>
      <c r="L146" s="219"/>
      <c r="M146" s="220"/>
      <c r="N146" s="221"/>
      <c r="O146" s="221"/>
      <c r="P146" s="221"/>
      <c r="Q146" s="221"/>
      <c r="R146" s="221"/>
      <c r="S146" s="221"/>
      <c r="T146" s="222"/>
      <c r="AT146" s="223" t="s">
        <v>149</v>
      </c>
      <c r="AU146" s="223" t="s">
        <v>89</v>
      </c>
      <c r="AV146" s="14" t="s">
        <v>89</v>
      </c>
      <c r="AW146" s="14" t="s">
        <v>34</v>
      </c>
      <c r="AX146" s="14" t="s">
        <v>87</v>
      </c>
      <c r="AY146" s="223" t="s">
        <v>138</v>
      </c>
    </row>
    <row r="147" spans="1:65" s="2" customFormat="1" ht="33" customHeight="1">
      <c r="A147" s="35"/>
      <c r="B147" s="36"/>
      <c r="C147" s="188" t="s">
        <v>183</v>
      </c>
      <c r="D147" s="188" t="s">
        <v>142</v>
      </c>
      <c r="E147" s="189" t="s">
        <v>167</v>
      </c>
      <c r="F147" s="190" t="s">
        <v>168</v>
      </c>
      <c r="G147" s="191" t="s">
        <v>145</v>
      </c>
      <c r="H147" s="192">
        <v>40</v>
      </c>
      <c r="I147" s="193"/>
      <c r="J147" s="194">
        <f>ROUND(I147*H147,2)</f>
        <v>0</v>
      </c>
      <c r="K147" s="195"/>
      <c r="L147" s="40"/>
      <c r="M147" s="196" t="s">
        <v>1</v>
      </c>
      <c r="N147" s="197" t="s">
        <v>44</v>
      </c>
      <c r="O147" s="72"/>
      <c r="P147" s="198">
        <f>O147*H147</f>
        <v>0</v>
      </c>
      <c r="Q147" s="198">
        <v>0</v>
      </c>
      <c r="R147" s="198">
        <f>Q147*H147</f>
        <v>0</v>
      </c>
      <c r="S147" s="198">
        <v>0</v>
      </c>
      <c r="T147" s="199">
        <f>S147*H147</f>
        <v>0</v>
      </c>
      <c r="U147" s="35"/>
      <c r="V147" s="35"/>
      <c r="W147" s="35"/>
      <c r="X147" s="35"/>
      <c r="Y147" s="35"/>
      <c r="Z147" s="35"/>
      <c r="AA147" s="35"/>
      <c r="AB147" s="35"/>
      <c r="AC147" s="35"/>
      <c r="AD147" s="35"/>
      <c r="AE147" s="35"/>
      <c r="AR147" s="200" t="s">
        <v>146</v>
      </c>
      <c r="AT147" s="200" t="s">
        <v>142</v>
      </c>
      <c r="AU147" s="200" t="s">
        <v>89</v>
      </c>
      <c r="AY147" s="18" t="s">
        <v>138</v>
      </c>
      <c r="BE147" s="201">
        <f>IF(N147="základní",J147,0)</f>
        <v>0</v>
      </c>
      <c r="BF147" s="201">
        <f>IF(N147="snížená",J147,0)</f>
        <v>0</v>
      </c>
      <c r="BG147" s="201">
        <f>IF(N147="zákl. přenesená",J147,0)</f>
        <v>0</v>
      </c>
      <c r="BH147" s="201">
        <f>IF(N147="sníž. přenesená",J147,0)</f>
        <v>0</v>
      </c>
      <c r="BI147" s="201">
        <f>IF(N147="nulová",J147,0)</f>
        <v>0</v>
      </c>
      <c r="BJ147" s="18" t="s">
        <v>87</v>
      </c>
      <c r="BK147" s="201">
        <f>ROUND(I147*H147,2)</f>
        <v>0</v>
      </c>
      <c r="BL147" s="18" t="s">
        <v>146</v>
      </c>
      <c r="BM147" s="200" t="s">
        <v>537</v>
      </c>
    </row>
    <row r="148" spans="1:65" s="14" customFormat="1" ht="11.25">
      <c r="B148" s="213"/>
      <c r="C148" s="214"/>
      <c r="D148" s="204" t="s">
        <v>149</v>
      </c>
      <c r="E148" s="215" t="s">
        <v>1</v>
      </c>
      <c r="F148" s="216" t="s">
        <v>522</v>
      </c>
      <c r="G148" s="214"/>
      <c r="H148" s="217">
        <v>40</v>
      </c>
      <c r="I148" s="218"/>
      <c r="J148" s="214"/>
      <c r="K148" s="214"/>
      <c r="L148" s="219"/>
      <c r="M148" s="220"/>
      <c r="N148" s="221"/>
      <c r="O148" s="221"/>
      <c r="P148" s="221"/>
      <c r="Q148" s="221"/>
      <c r="R148" s="221"/>
      <c r="S148" s="221"/>
      <c r="T148" s="222"/>
      <c r="AT148" s="223" t="s">
        <v>149</v>
      </c>
      <c r="AU148" s="223" t="s">
        <v>89</v>
      </c>
      <c r="AV148" s="14" t="s">
        <v>89</v>
      </c>
      <c r="AW148" s="14" t="s">
        <v>34</v>
      </c>
      <c r="AX148" s="14" t="s">
        <v>87</v>
      </c>
      <c r="AY148" s="223" t="s">
        <v>138</v>
      </c>
    </row>
    <row r="149" spans="1:65" s="2" customFormat="1" ht="21.75" customHeight="1">
      <c r="A149" s="35"/>
      <c r="B149" s="36"/>
      <c r="C149" s="188" t="s">
        <v>193</v>
      </c>
      <c r="D149" s="188" t="s">
        <v>142</v>
      </c>
      <c r="E149" s="189" t="s">
        <v>538</v>
      </c>
      <c r="F149" s="190" t="s">
        <v>539</v>
      </c>
      <c r="G149" s="191" t="s">
        <v>145</v>
      </c>
      <c r="H149" s="192">
        <v>22.376999999999999</v>
      </c>
      <c r="I149" s="193"/>
      <c r="J149" s="194">
        <f>ROUND(I149*H149,2)</f>
        <v>0</v>
      </c>
      <c r="K149" s="195"/>
      <c r="L149" s="40"/>
      <c r="M149" s="196" t="s">
        <v>1</v>
      </c>
      <c r="N149" s="197" t="s">
        <v>44</v>
      </c>
      <c r="O149" s="72"/>
      <c r="P149" s="198">
        <f>O149*H149</f>
        <v>0</v>
      </c>
      <c r="Q149" s="198">
        <v>0</v>
      </c>
      <c r="R149" s="198">
        <f>Q149*H149</f>
        <v>0</v>
      </c>
      <c r="S149" s="198">
        <v>0</v>
      </c>
      <c r="T149" s="199">
        <f>S149*H149</f>
        <v>0</v>
      </c>
      <c r="U149" s="35"/>
      <c r="V149" s="35"/>
      <c r="W149" s="35"/>
      <c r="X149" s="35"/>
      <c r="Y149" s="35"/>
      <c r="Z149" s="35"/>
      <c r="AA149" s="35"/>
      <c r="AB149" s="35"/>
      <c r="AC149" s="35"/>
      <c r="AD149" s="35"/>
      <c r="AE149" s="35"/>
      <c r="AR149" s="200" t="s">
        <v>146</v>
      </c>
      <c r="AT149" s="200" t="s">
        <v>142</v>
      </c>
      <c r="AU149" s="200" t="s">
        <v>89</v>
      </c>
      <c r="AY149" s="18" t="s">
        <v>138</v>
      </c>
      <c r="BE149" s="201">
        <f>IF(N149="základní",J149,0)</f>
        <v>0</v>
      </c>
      <c r="BF149" s="201">
        <f>IF(N149="snížená",J149,0)</f>
        <v>0</v>
      </c>
      <c r="BG149" s="201">
        <f>IF(N149="zákl. přenesená",J149,0)</f>
        <v>0</v>
      </c>
      <c r="BH149" s="201">
        <f>IF(N149="sníž. přenesená",J149,0)</f>
        <v>0</v>
      </c>
      <c r="BI149" s="201">
        <f>IF(N149="nulová",J149,0)</f>
        <v>0</v>
      </c>
      <c r="BJ149" s="18" t="s">
        <v>87</v>
      </c>
      <c r="BK149" s="201">
        <f>ROUND(I149*H149,2)</f>
        <v>0</v>
      </c>
      <c r="BL149" s="18" t="s">
        <v>146</v>
      </c>
      <c r="BM149" s="200" t="s">
        <v>540</v>
      </c>
    </row>
    <row r="150" spans="1:65" s="14" customFormat="1" ht="22.5">
      <c r="B150" s="213"/>
      <c r="C150" s="214"/>
      <c r="D150" s="204" t="s">
        <v>149</v>
      </c>
      <c r="E150" s="215" t="s">
        <v>1</v>
      </c>
      <c r="F150" s="216" t="s">
        <v>532</v>
      </c>
      <c r="G150" s="214"/>
      <c r="H150" s="217">
        <v>40</v>
      </c>
      <c r="I150" s="218"/>
      <c r="J150" s="214"/>
      <c r="K150" s="214"/>
      <c r="L150" s="219"/>
      <c r="M150" s="220"/>
      <c r="N150" s="221"/>
      <c r="O150" s="221"/>
      <c r="P150" s="221"/>
      <c r="Q150" s="221"/>
      <c r="R150" s="221"/>
      <c r="S150" s="221"/>
      <c r="T150" s="222"/>
      <c r="AT150" s="223" t="s">
        <v>149</v>
      </c>
      <c r="AU150" s="223" t="s">
        <v>89</v>
      </c>
      <c r="AV150" s="14" t="s">
        <v>89</v>
      </c>
      <c r="AW150" s="14" t="s">
        <v>34</v>
      </c>
      <c r="AX150" s="14" t="s">
        <v>79</v>
      </c>
      <c r="AY150" s="223" t="s">
        <v>138</v>
      </c>
    </row>
    <row r="151" spans="1:65" s="14" customFormat="1" ht="11.25">
      <c r="B151" s="213"/>
      <c r="C151" s="214"/>
      <c r="D151" s="204" t="s">
        <v>149</v>
      </c>
      <c r="E151" s="215" t="s">
        <v>1</v>
      </c>
      <c r="F151" s="216" t="s">
        <v>533</v>
      </c>
      <c r="G151" s="214"/>
      <c r="H151" s="217">
        <v>-3.4489999999999998</v>
      </c>
      <c r="I151" s="218"/>
      <c r="J151" s="214"/>
      <c r="K151" s="214"/>
      <c r="L151" s="219"/>
      <c r="M151" s="220"/>
      <c r="N151" s="221"/>
      <c r="O151" s="221"/>
      <c r="P151" s="221"/>
      <c r="Q151" s="221"/>
      <c r="R151" s="221"/>
      <c r="S151" s="221"/>
      <c r="T151" s="222"/>
      <c r="AT151" s="223" t="s">
        <v>149</v>
      </c>
      <c r="AU151" s="223" t="s">
        <v>89</v>
      </c>
      <c r="AV151" s="14" t="s">
        <v>89</v>
      </c>
      <c r="AW151" s="14" t="s">
        <v>34</v>
      </c>
      <c r="AX151" s="14" t="s">
        <v>79</v>
      </c>
      <c r="AY151" s="223" t="s">
        <v>138</v>
      </c>
    </row>
    <row r="152" spans="1:65" s="14" customFormat="1" ht="11.25">
      <c r="B152" s="213"/>
      <c r="C152" s="214"/>
      <c r="D152" s="204" t="s">
        <v>149</v>
      </c>
      <c r="E152" s="215" t="s">
        <v>1</v>
      </c>
      <c r="F152" s="216" t="s">
        <v>534</v>
      </c>
      <c r="G152" s="214"/>
      <c r="H152" s="217">
        <v>-4.5140000000000002</v>
      </c>
      <c r="I152" s="218"/>
      <c r="J152" s="214"/>
      <c r="K152" s="214"/>
      <c r="L152" s="219"/>
      <c r="M152" s="220"/>
      <c r="N152" s="221"/>
      <c r="O152" s="221"/>
      <c r="P152" s="221"/>
      <c r="Q152" s="221"/>
      <c r="R152" s="221"/>
      <c r="S152" s="221"/>
      <c r="T152" s="222"/>
      <c r="AT152" s="223" t="s">
        <v>149</v>
      </c>
      <c r="AU152" s="223" t="s">
        <v>89</v>
      </c>
      <c r="AV152" s="14" t="s">
        <v>89</v>
      </c>
      <c r="AW152" s="14" t="s">
        <v>34</v>
      </c>
      <c r="AX152" s="14" t="s">
        <v>79</v>
      </c>
      <c r="AY152" s="223" t="s">
        <v>138</v>
      </c>
    </row>
    <row r="153" spans="1:65" s="14" customFormat="1" ht="11.25">
      <c r="B153" s="213"/>
      <c r="C153" s="214"/>
      <c r="D153" s="204" t="s">
        <v>149</v>
      </c>
      <c r="E153" s="215" t="s">
        <v>1</v>
      </c>
      <c r="F153" s="216" t="s">
        <v>535</v>
      </c>
      <c r="G153" s="214"/>
      <c r="H153" s="217">
        <v>-9.66</v>
      </c>
      <c r="I153" s="218"/>
      <c r="J153" s="214"/>
      <c r="K153" s="214"/>
      <c r="L153" s="219"/>
      <c r="M153" s="220"/>
      <c r="N153" s="221"/>
      <c r="O153" s="221"/>
      <c r="P153" s="221"/>
      <c r="Q153" s="221"/>
      <c r="R153" s="221"/>
      <c r="S153" s="221"/>
      <c r="T153" s="222"/>
      <c r="AT153" s="223" t="s">
        <v>149</v>
      </c>
      <c r="AU153" s="223" t="s">
        <v>89</v>
      </c>
      <c r="AV153" s="14" t="s">
        <v>89</v>
      </c>
      <c r="AW153" s="14" t="s">
        <v>34</v>
      </c>
      <c r="AX153" s="14" t="s">
        <v>79</v>
      </c>
      <c r="AY153" s="223" t="s">
        <v>138</v>
      </c>
    </row>
    <row r="154" spans="1:65" s="16" customFormat="1" ht="11.25">
      <c r="B154" s="235"/>
      <c r="C154" s="236"/>
      <c r="D154" s="204" t="s">
        <v>149</v>
      </c>
      <c r="E154" s="237" t="s">
        <v>1</v>
      </c>
      <c r="F154" s="238" t="s">
        <v>156</v>
      </c>
      <c r="G154" s="236"/>
      <c r="H154" s="239">
        <v>22.376999999999999</v>
      </c>
      <c r="I154" s="240"/>
      <c r="J154" s="236"/>
      <c r="K154" s="236"/>
      <c r="L154" s="241"/>
      <c r="M154" s="242"/>
      <c r="N154" s="243"/>
      <c r="O154" s="243"/>
      <c r="P154" s="243"/>
      <c r="Q154" s="243"/>
      <c r="R154" s="243"/>
      <c r="S154" s="243"/>
      <c r="T154" s="244"/>
      <c r="AT154" s="245" t="s">
        <v>149</v>
      </c>
      <c r="AU154" s="245" t="s">
        <v>89</v>
      </c>
      <c r="AV154" s="16" t="s">
        <v>146</v>
      </c>
      <c r="AW154" s="16" t="s">
        <v>34</v>
      </c>
      <c r="AX154" s="16" t="s">
        <v>87</v>
      </c>
      <c r="AY154" s="245" t="s">
        <v>138</v>
      </c>
    </row>
    <row r="155" spans="1:65" s="2" customFormat="1" ht="33" customHeight="1">
      <c r="A155" s="35"/>
      <c r="B155" s="36"/>
      <c r="C155" s="188" t="s">
        <v>201</v>
      </c>
      <c r="D155" s="188" t="s">
        <v>142</v>
      </c>
      <c r="E155" s="189" t="s">
        <v>541</v>
      </c>
      <c r="F155" s="190" t="s">
        <v>542</v>
      </c>
      <c r="G155" s="191" t="s">
        <v>145</v>
      </c>
      <c r="H155" s="192">
        <v>40</v>
      </c>
      <c r="I155" s="193"/>
      <c r="J155" s="194">
        <f>ROUND(I155*H155,2)</f>
        <v>0</v>
      </c>
      <c r="K155" s="195"/>
      <c r="L155" s="40"/>
      <c r="M155" s="196" t="s">
        <v>1</v>
      </c>
      <c r="N155" s="197" t="s">
        <v>44</v>
      </c>
      <c r="O155" s="72"/>
      <c r="P155" s="198">
        <f>O155*H155</f>
        <v>0</v>
      </c>
      <c r="Q155" s="198">
        <v>0</v>
      </c>
      <c r="R155" s="198">
        <f>Q155*H155</f>
        <v>0</v>
      </c>
      <c r="S155" s="198">
        <v>0</v>
      </c>
      <c r="T155" s="199">
        <f>S155*H155</f>
        <v>0</v>
      </c>
      <c r="U155" s="35"/>
      <c r="V155" s="35"/>
      <c r="W155" s="35"/>
      <c r="X155" s="35"/>
      <c r="Y155" s="35"/>
      <c r="Z155" s="35"/>
      <c r="AA155" s="35"/>
      <c r="AB155" s="35"/>
      <c r="AC155" s="35"/>
      <c r="AD155" s="35"/>
      <c r="AE155" s="35"/>
      <c r="AR155" s="200" t="s">
        <v>146</v>
      </c>
      <c r="AT155" s="200" t="s">
        <v>142</v>
      </c>
      <c r="AU155" s="200" t="s">
        <v>89</v>
      </c>
      <c r="AY155" s="18" t="s">
        <v>138</v>
      </c>
      <c r="BE155" s="201">
        <f>IF(N155="základní",J155,0)</f>
        <v>0</v>
      </c>
      <c r="BF155" s="201">
        <f>IF(N155="snížená",J155,0)</f>
        <v>0</v>
      </c>
      <c r="BG155" s="201">
        <f>IF(N155="zákl. přenesená",J155,0)</f>
        <v>0</v>
      </c>
      <c r="BH155" s="201">
        <f>IF(N155="sníž. přenesená",J155,0)</f>
        <v>0</v>
      </c>
      <c r="BI155" s="201">
        <f>IF(N155="nulová",J155,0)</f>
        <v>0</v>
      </c>
      <c r="BJ155" s="18" t="s">
        <v>87</v>
      </c>
      <c r="BK155" s="201">
        <f>ROUND(I155*H155,2)</f>
        <v>0</v>
      </c>
      <c r="BL155" s="18" t="s">
        <v>146</v>
      </c>
      <c r="BM155" s="200" t="s">
        <v>543</v>
      </c>
    </row>
    <row r="156" spans="1:65" s="2" customFormat="1" ht="33" customHeight="1">
      <c r="A156" s="35"/>
      <c r="B156" s="36"/>
      <c r="C156" s="188" t="s">
        <v>207</v>
      </c>
      <c r="D156" s="188" t="s">
        <v>142</v>
      </c>
      <c r="E156" s="189" t="s">
        <v>544</v>
      </c>
      <c r="F156" s="190" t="s">
        <v>545</v>
      </c>
      <c r="G156" s="191" t="s">
        <v>145</v>
      </c>
      <c r="H156" s="192">
        <v>22.376999999999999</v>
      </c>
      <c r="I156" s="193"/>
      <c r="J156" s="194">
        <f>ROUND(I156*H156,2)</f>
        <v>0</v>
      </c>
      <c r="K156" s="195"/>
      <c r="L156" s="40"/>
      <c r="M156" s="196" t="s">
        <v>1</v>
      </c>
      <c r="N156" s="197" t="s">
        <v>44</v>
      </c>
      <c r="O156" s="72"/>
      <c r="P156" s="198">
        <f>O156*H156</f>
        <v>0</v>
      </c>
      <c r="Q156" s="198">
        <v>0</v>
      </c>
      <c r="R156" s="198">
        <f>Q156*H156</f>
        <v>0</v>
      </c>
      <c r="S156" s="198">
        <v>0</v>
      </c>
      <c r="T156" s="199">
        <f>S156*H156</f>
        <v>0</v>
      </c>
      <c r="U156" s="35"/>
      <c r="V156" s="35"/>
      <c r="W156" s="35"/>
      <c r="X156" s="35"/>
      <c r="Y156" s="35"/>
      <c r="Z156" s="35"/>
      <c r="AA156" s="35"/>
      <c r="AB156" s="35"/>
      <c r="AC156" s="35"/>
      <c r="AD156" s="35"/>
      <c r="AE156" s="35"/>
      <c r="AR156" s="200" t="s">
        <v>146</v>
      </c>
      <c r="AT156" s="200" t="s">
        <v>142</v>
      </c>
      <c r="AU156" s="200" t="s">
        <v>89</v>
      </c>
      <c r="AY156" s="18" t="s">
        <v>138</v>
      </c>
      <c r="BE156" s="201">
        <f>IF(N156="základní",J156,0)</f>
        <v>0</v>
      </c>
      <c r="BF156" s="201">
        <f>IF(N156="snížená",J156,0)</f>
        <v>0</v>
      </c>
      <c r="BG156" s="201">
        <f>IF(N156="zákl. přenesená",J156,0)</f>
        <v>0</v>
      </c>
      <c r="BH156" s="201">
        <f>IF(N156="sníž. přenesená",J156,0)</f>
        <v>0</v>
      </c>
      <c r="BI156" s="201">
        <f>IF(N156="nulová",J156,0)</f>
        <v>0</v>
      </c>
      <c r="BJ156" s="18" t="s">
        <v>87</v>
      </c>
      <c r="BK156" s="201">
        <f>ROUND(I156*H156,2)</f>
        <v>0</v>
      </c>
      <c r="BL156" s="18" t="s">
        <v>146</v>
      </c>
      <c r="BM156" s="200" t="s">
        <v>546</v>
      </c>
    </row>
    <row r="157" spans="1:65" s="14" customFormat="1" ht="22.5">
      <c r="B157" s="213"/>
      <c r="C157" s="214"/>
      <c r="D157" s="204" t="s">
        <v>149</v>
      </c>
      <c r="E157" s="215" t="s">
        <v>1</v>
      </c>
      <c r="F157" s="216" t="s">
        <v>532</v>
      </c>
      <c r="G157" s="214"/>
      <c r="H157" s="217">
        <v>40</v>
      </c>
      <c r="I157" s="218"/>
      <c r="J157" s="214"/>
      <c r="K157" s="214"/>
      <c r="L157" s="219"/>
      <c r="M157" s="220"/>
      <c r="N157" s="221"/>
      <c r="O157" s="221"/>
      <c r="P157" s="221"/>
      <c r="Q157" s="221"/>
      <c r="R157" s="221"/>
      <c r="S157" s="221"/>
      <c r="T157" s="222"/>
      <c r="AT157" s="223" t="s">
        <v>149</v>
      </c>
      <c r="AU157" s="223" t="s">
        <v>89</v>
      </c>
      <c r="AV157" s="14" t="s">
        <v>89</v>
      </c>
      <c r="AW157" s="14" t="s">
        <v>34</v>
      </c>
      <c r="AX157" s="14" t="s">
        <v>79</v>
      </c>
      <c r="AY157" s="223" t="s">
        <v>138</v>
      </c>
    </row>
    <row r="158" spans="1:65" s="14" customFormat="1" ht="11.25">
      <c r="B158" s="213"/>
      <c r="C158" s="214"/>
      <c r="D158" s="204" t="s">
        <v>149</v>
      </c>
      <c r="E158" s="215" t="s">
        <v>1</v>
      </c>
      <c r="F158" s="216" t="s">
        <v>533</v>
      </c>
      <c r="G158" s="214"/>
      <c r="H158" s="217">
        <v>-3.4489999999999998</v>
      </c>
      <c r="I158" s="218"/>
      <c r="J158" s="214"/>
      <c r="K158" s="214"/>
      <c r="L158" s="219"/>
      <c r="M158" s="220"/>
      <c r="N158" s="221"/>
      <c r="O158" s="221"/>
      <c r="P158" s="221"/>
      <c r="Q158" s="221"/>
      <c r="R158" s="221"/>
      <c r="S158" s="221"/>
      <c r="T158" s="222"/>
      <c r="AT158" s="223" t="s">
        <v>149</v>
      </c>
      <c r="AU158" s="223" t="s">
        <v>89</v>
      </c>
      <c r="AV158" s="14" t="s">
        <v>89</v>
      </c>
      <c r="AW158" s="14" t="s">
        <v>34</v>
      </c>
      <c r="AX158" s="14" t="s">
        <v>79</v>
      </c>
      <c r="AY158" s="223" t="s">
        <v>138</v>
      </c>
    </row>
    <row r="159" spans="1:65" s="14" customFormat="1" ht="11.25">
      <c r="B159" s="213"/>
      <c r="C159" s="214"/>
      <c r="D159" s="204" t="s">
        <v>149</v>
      </c>
      <c r="E159" s="215" t="s">
        <v>1</v>
      </c>
      <c r="F159" s="216" t="s">
        <v>534</v>
      </c>
      <c r="G159" s="214"/>
      <c r="H159" s="217">
        <v>-4.5140000000000002</v>
      </c>
      <c r="I159" s="218"/>
      <c r="J159" s="214"/>
      <c r="K159" s="214"/>
      <c r="L159" s="219"/>
      <c r="M159" s="220"/>
      <c r="N159" s="221"/>
      <c r="O159" s="221"/>
      <c r="P159" s="221"/>
      <c r="Q159" s="221"/>
      <c r="R159" s="221"/>
      <c r="S159" s="221"/>
      <c r="T159" s="222"/>
      <c r="AT159" s="223" t="s">
        <v>149</v>
      </c>
      <c r="AU159" s="223" t="s">
        <v>89</v>
      </c>
      <c r="AV159" s="14" t="s">
        <v>89</v>
      </c>
      <c r="AW159" s="14" t="s">
        <v>34</v>
      </c>
      <c r="AX159" s="14" t="s">
        <v>79</v>
      </c>
      <c r="AY159" s="223" t="s">
        <v>138</v>
      </c>
    </row>
    <row r="160" spans="1:65" s="14" customFormat="1" ht="11.25">
      <c r="B160" s="213"/>
      <c r="C160" s="214"/>
      <c r="D160" s="204" t="s">
        <v>149</v>
      </c>
      <c r="E160" s="215" t="s">
        <v>1</v>
      </c>
      <c r="F160" s="216" t="s">
        <v>535</v>
      </c>
      <c r="G160" s="214"/>
      <c r="H160" s="217">
        <v>-9.66</v>
      </c>
      <c r="I160" s="218"/>
      <c r="J160" s="214"/>
      <c r="K160" s="214"/>
      <c r="L160" s="219"/>
      <c r="M160" s="220"/>
      <c r="N160" s="221"/>
      <c r="O160" s="221"/>
      <c r="P160" s="221"/>
      <c r="Q160" s="221"/>
      <c r="R160" s="221"/>
      <c r="S160" s="221"/>
      <c r="T160" s="222"/>
      <c r="AT160" s="223" t="s">
        <v>149</v>
      </c>
      <c r="AU160" s="223" t="s">
        <v>89</v>
      </c>
      <c r="AV160" s="14" t="s">
        <v>89</v>
      </c>
      <c r="AW160" s="14" t="s">
        <v>34</v>
      </c>
      <c r="AX160" s="14" t="s">
        <v>79</v>
      </c>
      <c r="AY160" s="223" t="s">
        <v>138</v>
      </c>
    </row>
    <row r="161" spans="1:65" s="16" customFormat="1" ht="11.25">
      <c r="B161" s="235"/>
      <c r="C161" s="236"/>
      <c r="D161" s="204" t="s">
        <v>149</v>
      </c>
      <c r="E161" s="237" t="s">
        <v>1</v>
      </c>
      <c r="F161" s="238" t="s">
        <v>156</v>
      </c>
      <c r="G161" s="236"/>
      <c r="H161" s="239">
        <v>22.376999999999999</v>
      </c>
      <c r="I161" s="240"/>
      <c r="J161" s="236"/>
      <c r="K161" s="236"/>
      <c r="L161" s="241"/>
      <c r="M161" s="242"/>
      <c r="N161" s="243"/>
      <c r="O161" s="243"/>
      <c r="P161" s="243"/>
      <c r="Q161" s="243"/>
      <c r="R161" s="243"/>
      <c r="S161" s="243"/>
      <c r="T161" s="244"/>
      <c r="AT161" s="245" t="s">
        <v>149</v>
      </c>
      <c r="AU161" s="245" t="s">
        <v>89</v>
      </c>
      <c r="AV161" s="16" t="s">
        <v>146</v>
      </c>
      <c r="AW161" s="16" t="s">
        <v>34</v>
      </c>
      <c r="AX161" s="16" t="s">
        <v>87</v>
      </c>
      <c r="AY161" s="245" t="s">
        <v>138</v>
      </c>
    </row>
    <row r="162" spans="1:65" s="2" customFormat="1" ht="16.5" customHeight="1">
      <c r="A162" s="35"/>
      <c r="B162" s="36"/>
      <c r="C162" s="188" t="s">
        <v>212</v>
      </c>
      <c r="D162" s="188" t="s">
        <v>142</v>
      </c>
      <c r="E162" s="189" t="s">
        <v>547</v>
      </c>
      <c r="F162" s="190" t="s">
        <v>548</v>
      </c>
      <c r="G162" s="191" t="s">
        <v>145</v>
      </c>
      <c r="H162" s="192">
        <v>40</v>
      </c>
      <c r="I162" s="193"/>
      <c r="J162" s="194">
        <f>ROUND(I162*H162,2)</f>
        <v>0</v>
      </c>
      <c r="K162" s="195"/>
      <c r="L162" s="40"/>
      <c r="M162" s="196" t="s">
        <v>1</v>
      </c>
      <c r="N162" s="197" t="s">
        <v>44</v>
      </c>
      <c r="O162" s="72"/>
      <c r="P162" s="198">
        <f>O162*H162</f>
        <v>0</v>
      </c>
      <c r="Q162" s="198">
        <v>0</v>
      </c>
      <c r="R162" s="198">
        <f>Q162*H162</f>
        <v>0</v>
      </c>
      <c r="S162" s="198">
        <v>0</v>
      </c>
      <c r="T162" s="199">
        <f>S162*H162</f>
        <v>0</v>
      </c>
      <c r="U162" s="35"/>
      <c r="V162" s="35"/>
      <c r="W162" s="35"/>
      <c r="X162" s="35"/>
      <c r="Y162" s="35"/>
      <c r="Z162" s="35"/>
      <c r="AA162" s="35"/>
      <c r="AB162" s="35"/>
      <c r="AC162" s="35"/>
      <c r="AD162" s="35"/>
      <c r="AE162" s="35"/>
      <c r="AR162" s="200" t="s">
        <v>146</v>
      </c>
      <c r="AT162" s="200" t="s">
        <v>142</v>
      </c>
      <c r="AU162" s="200" t="s">
        <v>89</v>
      </c>
      <c r="AY162" s="18" t="s">
        <v>138</v>
      </c>
      <c r="BE162" s="201">
        <f>IF(N162="základní",J162,0)</f>
        <v>0</v>
      </c>
      <c r="BF162" s="201">
        <f>IF(N162="snížená",J162,0)</f>
        <v>0</v>
      </c>
      <c r="BG162" s="201">
        <f>IF(N162="zákl. přenesená",J162,0)</f>
        <v>0</v>
      </c>
      <c r="BH162" s="201">
        <f>IF(N162="sníž. přenesená",J162,0)</f>
        <v>0</v>
      </c>
      <c r="BI162" s="201">
        <f>IF(N162="nulová",J162,0)</f>
        <v>0</v>
      </c>
      <c r="BJ162" s="18" t="s">
        <v>87</v>
      </c>
      <c r="BK162" s="201">
        <f>ROUND(I162*H162,2)</f>
        <v>0</v>
      </c>
      <c r="BL162" s="18" t="s">
        <v>146</v>
      </c>
      <c r="BM162" s="200" t="s">
        <v>549</v>
      </c>
    </row>
    <row r="163" spans="1:65" s="14" customFormat="1" ht="11.25">
      <c r="B163" s="213"/>
      <c r="C163" s="214"/>
      <c r="D163" s="204" t="s">
        <v>149</v>
      </c>
      <c r="E163" s="215" t="s">
        <v>1</v>
      </c>
      <c r="F163" s="216" t="s">
        <v>522</v>
      </c>
      <c r="G163" s="214"/>
      <c r="H163" s="217">
        <v>40</v>
      </c>
      <c r="I163" s="218"/>
      <c r="J163" s="214"/>
      <c r="K163" s="214"/>
      <c r="L163" s="219"/>
      <c r="M163" s="220"/>
      <c r="N163" s="221"/>
      <c r="O163" s="221"/>
      <c r="P163" s="221"/>
      <c r="Q163" s="221"/>
      <c r="R163" s="221"/>
      <c r="S163" s="221"/>
      <c r="T163" s="222"/>
      <c r="AT163" s="223" t="s">
        <v>149</v>
      </c>
      <c r="AU163" s="223" t="s">
        <v>89</v>
      </c>
      <c r="AV163" s="14" t="s">
        <v>89</v>
      </c>
      <c r="AW163" s="14" t="s">
        <v>34</v>
      </c>
      <c r="AX163" s="14" t="s">
        <v>87</v>
      </c>
      <c r="AY163" s="223" t="s">
        <v>138</v>
      </c>
    </row>
    <row r="164" spans="1:65" s="2" customFormat="1" ht="21.75" customHeight="1">
      <c r="A164" s="35"/>
      <c r="B164" s="36"/>
      <c r="C164" s="188" t="s">
        <v>221</v>
      </c>
      <c r="D164" s="188" t="s">
        <v>142</v>
      </c>
      <c r="E164" s="189" t="s">
        <v>550</v>
      </c>
      <c r="F164" s="190" t="s">
        <v>551</v>
      </c>
      <c r="G164" s="191" t="s">
        <v>180</v>
      </c>
      <c r="H164" s="192">
        <v>88</v>
      </c>
      <c r="I164" s="193"/>
      <c r="J164" s="194">
        <f>ROUND(I164*H164,2)</f>
        <v>0</v>
      </c>
      <c r="K164" s="195"/>
      <c r="L164" s="40"/>
      <c r="M164" s="196" t="s">
        <v>1</v>
      </c>
      <c r="N164" s="197" t="s">
        <v>44</v>
      </c>
      <c r="O164" s="72"/>
      <c r="P164" s="198">
        <f>O164*H164</f>
        <v>0</v>
      </c>
      <c r="Q164" s="198">
        <v>0</v>
      </c>
      <c r="R164" s="198">
        <f>Q164*H164</f>
        <v>0</v>
      </c>
      <c r="S164" s="198">
        <v>0</v>
      </c>
      <c r="T164" s="199">
        <f>S164*H164</f>
        <v>0</v>
      </c>
      <c r="U164" s="35"/>
      <c r="V164" s="35"/>
      <c r="W164" s="35"/>
      <c r="X164" s="35"/>
      <c r="Y164" s="35"/>
      <c r="Z164" s="35"/>
      <c r="AA164" s="35"/>
      <c r="AB164" s="35"/>
      <c r="AC164" s="35"/>
      <c r="AD164" s="35"/>
      <c r="AE164" s="35"/>
      <c r="AR164" s="200" t="s">
        <v>146</v>
      </c>
      <c r="AT164" s="200" t="s">
        <v>142</v>
      </c>
      <c r="AU164" s="200" t="s">
        <v>89</v>
      </c>
      <c r="AY164" s="18" t="s">
        <v>138</v>
      </c>
      <c r="BE164" s="201">
        <f>IF(N164="základní",J164,0)</f>
        <v>0</v>
      </c>
      <c r="BF164" s="201">
        <f>IF(N164="snížená",J164,0)</f>
        <v>0</v>
      </c>
      <c r="BG164" s="201">
        <f>IF(N164="zákl. přenesená",J164,0)</f>
        <v>0</v>
      </c>
      <c r="BH164" s="201">
        <f>IF(N164="sníž. přenesená",J164,0)</f>
        <v>0</v>
      </c>
      <c r="BI164" s="201">
        <f>IF(N164="nulová",J164,0)</f>
        <v>0</v>
      </c>
      <c r="BJ164" s="18" t="s">
        <v>87</v>
      </c>
      <c r="BK164" s="201">
        <f>ROUND(I164*H164,2)</f>
        <v>0</v>
      </c>
      <c r="BL164" s="18" t="s">
        <v>146</v>
      </c>
      <c r="BM164" s="200" t="s">
        <v>552</v>
      </c>
    </row>
    <row r="165" spans="1:65" s="14" customFormat="1" ht="11.25">
      <c r="B165" s="213"/>
      <c r="C165" s="214"/>
      <c r="D165" s="204" t="s">
        <v>149</v>
      </c>
      <c r="E165" s="215" t="s">
        <v>1</v>
      </c>
      <c r="F165" s="216" t="s">
        <v>553</v>
      </c>
      <c r="G165" s="214"/>
      <c r="H165" s="217">
        <v>40</v>
      </c>
      <c r="I165" s="218"/>
      <c r="J165" s="214"/>
      <c r="K165" s="214"/>
      <c r="L165" s="219"/>
      <c r="M165" s="220"/>
      <c r="N165" s="221"/>
      <c r="O165" s="221"/>
      <c r="P165" s="221"/>
      <c r="Q165" s="221"/>
      <c r="R165" s="221"/>
      <c r="S165" s="221"/>
      <c r="T165" s="222"/>
      <c r="AT165" s="223" t="s">
        <v>149</v>
      </c>
      <c r="AU165" s="223" t="s">
        <v>89</v>
      </c>
      <c r="AV165" s="14" t="s">
        <v>89</v>
      </c>
      <c r="AW165" s="14" t="s">
        <v>34</v>
      </c>
      <c r="AX165" s="14" t="s">
        <v>79</v>
      </c>
      <c r="AY165" s="223" t="s">
        <v>138</v>
      </c>
    </row>
    <row r="166" spans="1:65" s="14" customFormat="1" ht="11.25">
      <c r="B166" s="213"/>
      <c r="C166" s="214"/>
      <c r="D166" s="204" t="s">
        <v>149</v>
      </c>
      <c r="E166" s="215" t="s">
        <v>1</v>
      </c>
      <c r="F166" s="216" t="s">
        <v>554</v>
      </c>
      <c r="G166" s="214"/>
      <c r="H166" s="217">
        <v>88</v>
      </c>
      <c r="I166" s="218"/>
      <c r="J166" s="214"/>
      <c r="K166" s="214"/>
      <c r="L166" s="219"/>
      <c r="M166" s="220"/>
      <c r="N166" s="221"/>
      <c r="O166" s="221"/>
      <c r="P166" s="221"/>
      <c r="Q166" s="221"/>
      <c r="R166" s="221"/>
      <c r="S166" s="221"/>
      <c r="T166" s="222"/>
      <c r="AT166" s="223" t="s">
        <v>149</v>
      </c>
      <c r="AU166" s="223" t="s">
        <v>89</v>
      </c>
      <c r="AV166" s="14" t="s">
        <v>89</v>
      </c>
      <c r="AW166" s="14" t="s">
        <v>34</v>
      </c>
      <c r="AX166" s="14" t="s">
        <v>87</v>
      </c>
      <c r="AY166" s="223" t="s">
        <v>138</v>
      </c>
    </row>
    <row r="167" spans="1:65" s="2" customFormat="1" ht="21.75" customHeight="1">
      <c r="A167" s="35"/>
      <c r="B167" s="36"/>
      <c r="C167" s="188" t="s">
        <v>230</v>
      </c>
      <c r="D167" s="188" t="s">
        <v>142</v>
      </c>
      <c r="E167" s="189" t="s">
        <v>555</v>
      </c>
      <c r="F167" s="190" t="s">
        <v>556</v>
      </c>
      <c r="G167" s="191" t="s">
        <v>145</v>
      </c>
      <c r="H167" s="192">
        <v>22.376999999999999</v>
      </c>
      <c r="I167" s="193"/>
      <c r="J167" s="194">
        <f>ROUND(I167*H167,2)</f>
        <v>0</v>
      </c>
      <c r="K167" s="195"/>
      <c r="L167" s="40"/>
      <c r="M167" s="196" t="s">
        <v>1</v>
      </c>
      <c r="N167" s="197" t="s">
        <v>44</v>
      </c>
      <c r="O167" s="72"/>
      <c r="P167" s="198">
        <f>O167*H167</f>
        <v>0</v>
      </c>
      <c r="Q167" s="198">
        <v>0</v>
      </c>
      <c r="R167" s="198">
        <f>Q167*H167</f>
        <v>0</v>
      </c>
      <c r="S167" s="198">
        <v>0</v>
      </c>
      <c r="T167" s="199">
        <f>S167*H167</f>
        <v>0</v>
      </c>
      <c r="U167" s="35"/>
      <c r="V167" s="35"/>
      <c r="W167" s="35"/>
      <c r="X167" s="35"/>
      <c r="Y167" s="35"/>
      <c r="Z167" s="35"/>
      <c r="AA167" s="35"/>
      <c r="AB167" s="35"/>
      <c r="AC167" s="35"/>
      <c r="AD167" s="35"/>
      <c r="AE167" s="35"/>
      <c r="AR167" s="200" t="s">
        <v>146</v>
      </c>
      <c r="AT167" s="200" t="s">
        <v>142</v>
      </c>
      <c r="AU167" s="200" t="s">
        <v>89</v>
      </c>
      <c r="AY167" s="18" t="s">
        <v>138</v>
      </c>
      <c r="BE167" s="201">
        <f>IF(N167="základní",J167,0)</f>
        <v>0</v>
      </c>
      <c r="BF167" s="201">
        <f>IF(N167="snížená",J167,0)</f>
        <v>0</v>
      </c>
      <c r="BG167" s="201">
        <f>IF(N167="zákl. přenesená",J167,0)</f>
        <v>0</v>
      </c>
      <c r="BH167" s="201">
        <f>IF(N167="sníž. přenesená",J167,0)</f>
        <v>0</v>
      </c>
      <c r="BI167" s="201">
        <f>IF(N167="nulová",J167,0)</f>
        <v>0</v>
      </c>
      <c r="BJ167" s="18" t="s">
        <v>87</v>
      </c>
      <c r="BK167" s="201">
        <f>ROUND(I167*H167,2)</f>
        <v>0</v>
      </c>
      <c r="BL167" s="18" t="s">
        <v>146</v>
      </c>
      <c r="BM167" s="200" t="s">
        <v>557</v>
      </c>
    </row>
    <row r="168" spans="1:65" s="14" customFormat="1" ht="22.5">
      <c r="B168" s="213"/>
      <c r="C168" s="214"/>
      <c r="D168" s="204" t="s">
        <v>149</v>
      </c>
      <c r="E168" s="215" t="s">
        <v>1</v>
      </c>
      <c r="F168" s="216" t="s">
        <v>532</v>
      </c>
      <c r="G168" s="214"/>
      <c r="H168" s="217">
        <v>40</v>
      </c>
      <c r="I168" s="218"/>
      <c r="J168" s="214"/>
      <c r="K168" s="214"/>
      <c r="L168" s="219"/>
      <c r="M168" s="220"/>
      <c r="N168" s="221"/>
      <c r="O168" s="221"/>
      <c r="P168" s="221"/>
      <c r="Q168" s="221"/>
      <c r="R168" s="221"/>
      <c r="S168" s="221"/>
      <c r="T168" s="222"/>
      <c r="AT168" s="223" t="s">
        <v>149</v>
      </c>
      <c r="AU168" s="223" t="s">
        <v>89</v>
      </c>
      <c r="AV168" s="14" t="s">
        <v>89</v>
      </c>
      <c r="AW168" s="14" t="s">
        <v>34</v>
      </c>
      <c r="AX168" s="14" t="s">
        <v>79</v>
      </c>
      <c r="AY168" s="223" t="s">
        <v>138</v>
      </c>
    </row>
    <row r="169" spans="1:65" s="14" customFormat="1" ht="11.25">
      <c r="B169" s="213"/>
      <c r="C169" s="214"/>
      <c r="D169" s="204" t="s">
        <v>149</v>
      </c>
      <c r="E169" s="215" t="s">
        <v>1</v>
      </c>
      <c r="F169" s="216" t="s">
        <v>533</v>
      </c>
      <c r="G169" s="214"/>
      <c r="H169" s="217">
        <v>-3.4489999999999998</v>
      </c>
      <c r="I169" s="218"/>
      <c r="J169" s="214"/>
      <c r="K169" s="214"/>
      <c r="L169" s="219"/>
      <c r="M169" s="220"/>
      <c r="N169" s="221"/>
      <c r="O169" s="221"/>
      <c r="P169" s="221"/>
      <c r="Q169" s="221"/>
      <c r="R169" s="221"/>
      <c r="S169" s="221"/>
      <c r="T169" s="222"/>
      <c r="AT169" s="223" t="s">
        <v>149</v>
      </c>
      <c r="AU169" s="223" t="s">
        <v>89</v>
      </c>
      <c r="AV169" s="14" t="s">
        <v>89</v>
      </c>
      <c r="AW169" s="14" t="s">
        <v>34</v>
      </c>
      <c r="AX169" s="14" t="s">
        <v>79</v>
      </c>
      <c r="AY169" s="223" t="s">
        <v>138</v>
      </c>
    </row>
    <row r="170" spans="1:65" s="14" customFormat="1" ht="11.25">
      <c r="B170" s="213"/>
      <c r="C170" s="214"/>
      <c r="D170" s="204" t="s">
        <v>149</v>
      </c>
      <c r="E170" s="215" t="s">
        <v>1</v>
      </c>
      <c r="F170" s="216" t="s">
        <v>534</v>
      </c>
      <c r="G170" s="214"/>
      <c r="H170" s="217">
        <v>-4.5140000000000002</v>
      </c>
      <c r="I170" s="218"/>
      <c r="J170" s="214"/>
      <c r="K170" s="214"/>
      <c r="L170" s="219"/>
      <c r="M170" s="220"/>
      <c r="N170" s="221"/>
      <c r="O170" s="221"/>
      <c r="P170" s="221"/>
      <c r="Q170" s="221"/>
      <c r="R170" s="221"/>
      <c r="S170" s="221"/>
      <c r="T170" s="222"/>
      <c r="AT170" s="223" t="s">
        <v>149</v>
      </c>
      <c r="AU170" s="223" t="s">
        <v>89</v>
      </c>
      <c r="AV170" s="14" t="s">
        <v>89</v>
      </c>
      <c r="AW170" s="14" t="s">
        <v>34</v>
      </c>
      <c r="AX170" s="14" t="s">
        <v>79</v>
      </c>
      <c r="AY170" s="223" t="s">
        <v>138</v>
      </c>
    </row>
    <row r="171" spans="1:65" s="14" customFormat="1" ht="11.25">
      <c r="B171" s="213"/>
      <c r="C171" s="214"/>
      <c r="D171" s="204" t="s">
        <v>149</v>
      </c>
      <c r="E171" s="215" t="s">
        <v>1</v>
      </c>
      <c r="F171" s="216" t="s">
        <v>535</v>
      </c>
      <c r="G171" s="214"/>
      <c r="H171" s="217">
        <v>-9.66</v>
      </c>
      <c r="I171" s="218"/>
      <c r="J171" s="214"/>
      <c r="K171" s="214"/>
      <c r="L171" s="219"/>
      <c r="M171" s="220"/>
      <c r="N171" s="221"/>
      <c r="O171" s="221"/>
      <c r="P171" s="221"/>
      <c r="Q171" s="221"/>
      <c r="R171" s="221"/>
      <c r="S171" s="221"/>
      <c r="T171" s="222"/>
      <c r="AT171" s="223" t="s">
        <v>149</v>
      </c>
      <c r="AU171" s="223" t="s">
        <v>89</v>
      </c>
      <c r="AV171" s="14" t="s">
        <v>89</v>
      </c>
      <c r="AW171" s="14" t="s">
        <v>34</v>
      </c>
      <c r="AX171" s="14" t="s">
        <v>79</v>
      </c>
      <c r="AY171" s="223" t="s">
        <v>138</v>
      </c>
    </row>
    <row r="172" spans="1:65" s="16" customFormat="1" ht="11.25">
      <c r="B172" s="235"/>
      <c r="C172" s="236"/>
      <c r="D172" s="204" t="s">
        <v>149</v>
      </c>
      <c r="E172" s="237" t="s">
        <v>1</v>
      </c>
      <c r="F172" s="238" t="s">
        <v>156</v>
      </c>
      <c r="G172" s="236"/>
      <c r="H172" s="239">
        <v>22.376999999999999</v>
      </c>
      <c r="I172" s="240"/>
      <c r="J172" s="236"/>
      <c r="K172" s="236"/>
      <c r="L172" s="241"/>
      <c r="M172" s="242"/>
      <c r="N172" s="243"/>
      <c r="O172" s="243"/>
      <c r="P172" s="243"/>
      <c r="Q172" s="243"/>
      <c r="R172" s="243"/>
      <c r="S172" s="243"/>
      <c r="T172" s="244"/>
      <c r="AT172" s="245" t="s">
        <v>149</v>
      </c>
      <c r="AU172" s="245" t="s">
        <v>89</v>
      </c>
      <c r="AV172" s="16" t="s">
        <v>146</v>
      </c>
      <c r="AW172" s="16" t="s">
        <v>34</v>
      </c>
      <c r="AX172" s="16" t="s">
        <v>87</v>
      </c>
      <c r="AY172" s="245" t="s">
        <v>138</v>
      </c>
    </row>
    <row r="173" spans="1:65" s="12" customFormat="1" ht="22.9" customHeight="1">
      <c r="B173" s="172"/>
      <c r="C173" s="173"/>
      <c r="D173" s="174" t="s">
        <v>78</v>
      </c>
      <c r="E173" s="186" t="s">
        <v>89</v>
      </c>
      <c r="F173" s="186" t="s">
        <v>273</v>
      </c>
      <c r="G173" s="173"/>
      <c r="H173" s="173"/>
      <c r="I173" s="176"/>
      <c r="J173" s="187">
        <f>BK173</f>
        <v>0</v>
      </c>
      <c r="K173" s="173"/>
      <c r="L173" s="178"/>
      <c r="M173" s="179"/>
      <c r="N173" s="180"/>
      <c r="O173" s="180"/>
      <c r="P173" s="181">
        <f>P174</f>
        <v>0</v>
      </c>
      <c r="Q173" s="180"/>
      <c r="R173" s="181">
        <f>R174</f>
        <v>5.2111099999999997</v>
      </c>
      <c r="S173" s="180"/>
      <c r="T173" s="182">
        <f>T174</f>
        <v>0</v>
      </c>
      <c r="AR173" s="183" t="s">
        <v>87</v>
      </c>
      <c r="AT173" s="184" t="s">
        <v>78</v>
      </c>
      <c r="AU173" s="184" t="s">
        <v>87</v>
      </c>
      <c r="AY173" s="183" t="s">
        <v>138</v>
      </c>
      <c r="BK173" s="185">
        <f>BK174</f>
        <v>0</v>
      </c>
    </row>
    <row r="174" spans="1:65" s="2" customFormat="1" ht="33" customHeight="1">
      <c r="A174" s="35"/>
      <c r="B174" s="36"/>
      <c r="C174" s="188" t="s">
        <v>235</v>
      </c>
      <c r="D174" s="188" t="s">
        <v>142</v>
      </c>
      <c r="E174" s="189" t="s">
        <v>558</v>
      </c>
      <c r="F174" s="190" t="s">
        <v>559</v>
      </c>
      <c r="G174" s="191" t="s">
        <v>279</v>
      </c>
      <c r="H174" s="192">
        <v>23</v>
      </c>
      <c r="I174" s="193"/>
      <c r="J174" s="194">
        <f>ROUND(I174*H174,2)</f>
        <v>0</v>
      </c>
      <c r="K174" s="195"/>
      <c r="L174" s="40"/>
      <c r="M174" s="196" t="s">
        <v>1</v>
      </c>
      <c r="N174" s="197" t="s">
        <v>44</v>
      </c>
      <c r="O174" s="72"/>
      <c r="P174" s="198">
        <f>O174*H174</f>
        <v>0</v>
      </c>
      <c r="Q174" s="198">
        <v>0.22656999999999999</v>
      </c>
      <c r="R174" s="198">
        <f>Q174*H174</f>
        <v>5.2111099999999997</v>
      </c>
      <c r="S174" s="198">
        <v>0</v>
      </c>
      <c r="T174" s="199">
        <f>S174*H174</f>
        <v>0</v>
      </c>
      <c r="U174" s="35"/>
      <c r="V174" s="35"/>
      <c r="W174" s="35"/>
      <c r="X174" s="35"/>
      <c r="Y174" s="35"/>
      <c r="Z174" s="35"/>
      <c r="AA174" s="35"/>
      <c r="AB174" s="35"/>
      <c r="AC174" s="35"/>
      <c r="AD174" s="35"/>
      <c r="AE174" s="35"/>
      <c r="AR174" s="200" t="s">
        <v>146</v>
      </c>
      <c r="AT174" s="200" t="s">
        <v>142</v>
      </c>
      <c r="AU174" s="200" t="s">
        <v>89</v>
      </c>
      <c r="AY174" s="18" t="s">
        <v>138</v>
      </c>
      <c r="BE174" s="201">
        <f>IF(N174="základní",J174,0)</f>
        <v>0</v>
      </c>
      <c r="BF174" s="201">
        <f>IF(N174="snížená",J174,0)</f>
        <v>0</v>
      </c>
      <c r="BG174" s="201">
        <f>IF(N174="zákl. přenesená",J174,0)</f>
        <v>0</v>
      </c>
      <c r="BH174" s="201">
        <f>IF(N174="sníž. přenesená",J174,0)</f>
        <v>0</v>
      </c>
      <c r="BI174" s="201">
        <f>IF(N174="nulová",J174,0)</f>
        <v>0</v>
      </c>
      <c r="BJ174" s="18" t="s">
        <v>87</v>
      </c>
      <c r="BK174" s="201">
        <f>ROUND(I174*H174,2)</f>
        <v>0</v>
      </c>
      <c r="BL174" s="18" t="s">
        <v>146</v>
      </c>
      <c r="BM174" s="200" t="s">
        <v>560</v>
      </c>
    </row>
    <row r="175" spans="1:65" s="12" customFormat="1" ht="22.9" customHeight="1">
      <c r="B175" s="172"/>
      <c r="C175" s="173"/>
      <c r="D175" s="174" t="s">
        <v>78</v>
      </c>
      <c r="E175" s="186" t="s">
        <v>147</v>
      </c>
      <c r="F175" s="186" t="s">
        <v>561</v>
      </c>
      <c r="G175" s="173"/>
      <c r="H175" s="173"/>
      <c r="I175" s="176"/>
      <c r="J175" s="187">
        <f>BK175</f>
        <v>0</v>
      </c>
      <c r="K175" s="173"/>
      <c r="L175" s="178"/>
      <c r="M175" s="179"/>
      <c r="N175" s="180"/>
      <c r="O175" s="180"/>
      <c r="P175" s="181">
        <v>0</v>
      </c>
      <c r="Q175" s="180"/>
      <c r="R175" s="181">
        <v>0</v>
      </c>
      <c r="S175" s="180"/>
      <c r="T175" s="182">
        <v>0</v>
      </c>
      <c r="AR175" s="183" t="s">
        <v>87</v>
      </c>
      <c r="AT175" s="184" t="s">
        <v>78</v>
      </c>
      <c r="AU175" s="184" t="s">
        <v>87</v>
      </c>
      <c r="AY175" s="183" t="s">
        <v>138</v>
      </c>
      <c r="BK175" s="185">
        <v>0</v>
      </c>
    </row>
    <row r="176" spans="1:65" s="12" customFormat="1" ht="22.9" customHeight="1">
      <c r="B176" s="172"/>
      <c r="C176" s="173"/>
      <c r="D176" s="174" t="s">
        <v>78</v>
      </c>
      <c r="E176" s="186" t="s">
        <v>146</v>
      </c>
      <c r="F176" s="186" t="s">
        <v>562</v>
      </c>
      <c r="G176" s="173"/>
      <c r="H176" s="173"/>
      <c r="I176" s="176"/>
      <c r="J176" s="187">
        <f>BK176</f>
        <v>0</v>
      </c>
      <c r="K176" s="173"/>
      <c r="L176" s="178"/>
      <c r="M176" s="179"/>
      <c r="N176" s="180"/>
      <c r="O176" s="180"/>
      <c r="P176" s="181">
        <f>SUM(P177:P185)</f>
        <v>0</v>
      </c>
      <c r="Q176" s="180"/>
      <c r="R176" s="181">
        <f>SUM(R177:R185)</f>
        <v>0.43443300000000001</v>
      </c>
      <c r="S176" s="180"/>
      <c r="T176" s="182">
        <f>SUM(T177:T185)</f>
        <v>0</v>
      </c>
      <c r="AR176" s="183" t="s">
        <v>87</v>
      </c>
      <c r="AT176" s="184" t="s">
        <v>78</v>
      </c>
      <c r="AU176" s="184" t="s">
        <v>87</v>
      </c>
      <c r="AY176" s="183" t="s">
        <v>138</v>
      </c>
      <c r="BK176" s="185">
        <f>SUM(BK177:BK185)</f>
        <v>0</v>
      </c>
    </row>
    <row r="177" spans="1:65" s="2" customFormat="1" ht="21.75" customHeight="1">
      <c r="A177" s="35"/>
      <c r="B177" s="36"/>
      <c r="C177" s="188" t="s">
        <v>8</v>
      </c>
      <c r="D177" s="188" t="s">
        <v>142</v>
      </c>
      <c r="E177" s="189" t="s">
        <v>563</v>
      </c>
      <c r="F177" s="190" t="s">
        <v>564</v>
      </c>
      <c r="G177" s="191" t="s">
        <v>390</v>
      </c>
      <c r="H177" s="192">
        <v>10</v>
      </c>
      <c r="I177" s="193"/>
      <c r="J177" s="194">
        <f>ROUND(I177*H177,2)</f>
        <v>0</v>
      </c>
      <c r="K177" s="195"/>
      <c r="L177" s="40"/>
      <c r="M177" s="196" t="s">
        <v>1</v>
      </c>
      <c r="N177" s="197" t="s">
        <v>44</v>
      </c>
      <c r="O177" s="72"/>
      <c r="P177" s="198">
        <f>O177*H177</f>
        <v>0</v>
      </c>
      <c r="Q177" s="198">
        <v>1.65E-3</v>
      </c>
      <c r="R177" s="198">
        <f>Q177*H177</f>
        <v>1.6500000000000001E-2</v>
      </c>
      <c r="S177" s="198">
        <v>0</v>
      </c>
      <c r="T177" s="199">
        <f>S177*H177</f>
        <v>0</v>
      </c>
      <c r="U177" s="35"/>
      <c r="V177" s="35"/>
      <c r="W177" s="35"/>
      <c r="X177" s="35"/>
      <c r="Y177" s="35"/>
      <c r="Z177" s="35"/>
      <c r="AA177" s="35"/>
      <c r="AB177" s="35"/>
      <c r="AC177" s="35"/>
      <c r="AD177" s="35"/>
      <c r="AE177" s="35"/>
      <c r="AR177" s="200" t="s">
        <v>146</v>
      </c>
      <c r="AT177" s="200" t="s">
        <v>142</v>
      </c>
      <c r="AU177" s="200" t="s">
        <v>89</v>
      </c>
      <c r="AY177" s="18" t="s">
        <v>138</v>
      </c>
      <c r="BE177" s="201">
        <f>IF(N177="základní",J177,0)</f>
        <v>0</v>
      </c>
      <c r="BF177" s="201">
        <f>IF(N177="snížená",J177,0)</f>
        <v>0</v>
      </c>
      <c r="BG177" s="201">
        <f>IF(N177="zákl. přenesená",J177,0)</f>
        <v>0</v>
      </c>
      <c r="BH177" s="201">
        <f>IF(N177="sníž. přenesená",J177,0)</f>
        <v>0</v>
      </c>
      <c r="BI177" s="201">
        <f>IF(N177="nulová",J177,0)</f>
        <v>0</v>
      </c>
      <c r="BJ177" s="18" t="s">
        <v>87</v>
      </c>
      <c r="BK177" s="201">
        <f>ROUND(I177*H177,2)</f>
        <v>0</v>
      </c>
      <c r="BL177" s="18" t="s">
        <v>146</v>
      </c>
      <c r="BM177" s="200" t="s">
        <v>565</v>
      </c>
    </row>
    <row r="178" spans="1:65" s="2" customFormat="1" ht="21.75" customHeight="1">
      <c r="A178" s="35"/>
      <c r="B178" s="36"/>
      <c r="C178" s="188" t="s">
        <v>243</v>
      </c>
      <c r="D178" s="188" t="s">
        <v>142</v>
      </c>
      <c r="E178" s="189" t="s">
        <v>566</v>
      </c>
      <c r="F178" s="190" t="s">
        <v>567</v>
      </c>
      <c r="G178" s="191" t="s">
        <v>145</v>
      </c>
      <c r="H178" s="192">
        <v>6.21</v>
      </c>
      <c r="I178" s="193"/>
      <c r="J178" s="194">
        <f>ROUND(I178*H178,2)</f>
        <v>0</v>
      </c>
      <c r="K178" s="195"/>
      <c r="L178" s="40"/>
      <c r="M178" s="196" t="s">
        <v>1</v>
      </c>
      <c r="N178" s="197" t="s">
        <v>44</v>
      </c>
      <c r="O178" s="72"/>
      <c r="P178" s="198">
        <f>O178*H178</f>
        <v>0</v>
      </c>
      <c r="Q178" s="198">
        <v>0</v>
      </c>
      <c r="R178" s="198">
        <f>Q178*H178</f>
        <v>0</v>
      </c>
      <c r="S178" s="198">
        <v>0</v>
      </c>
      <c r="T178" s="199">
        <f>S178*H178</f>
        <v>0</v>
      </c>
      <c r="U178" s="35"/>
      <c r="V178" s="35"/>
      <c r="W178" s="35"/>
      <c r="X178" s="35"/>
      <c r="Y178" s="35"/>
      <c r="Z178" s="35"/>
      <c r="AA178" s="35"/>
      <c r="AB178" s="35"/>
      <c r="AC178" s="35"/>
      <c r="AD178" s="35"/>
      <c r="AE178" s="35"/>
      <c r="AR178" s="200" t="s">
        <v>146</v>
      </c>
      <c r="AT178" s="200" t="s">
        <v>142</v>
      </c>
      <c r="AU178" s="200" t="s">
        <v>89</v>
      </c>
      <c r="AY178" s="18" t="s">
        <v>138</v>
      </c>
      <c r="BE178" s="201">
        <f>IF(N178="základní",J178,0)</f>
        <v>0</v>
      </c>
      <c r="BF178" s="201">
        <f>IF(N178="snížená",J178,0)</f>
        <v>0</v>
      </c>
      <c r="BG178" s="201">
        <f>IF(N178="zákl. přenesená",J178,0)</f>
        <v>0</v>
      </c>
      <c r="BH178" s="201">
        <f>IF(N178="sníž. přenesená",J178,0)</f>
        <v>0</v>
      </c>
      <c r="BI178" s="201">
        <f>IF(N178="nulová",J178,0)</f>
        <v>0</v>
      </c>
      <c r="BJ178" s="18" t="s">
        <v>87</v>
      </c>
      <c r="BK178" s="201">
        <f>ROUND(I178*H178,2)</f>
        <v>0</v>
      </c>
      <c r="BL178" s="18" t="s">
        <v>146</v>
      </c>
      <c r="BM178" s="200" t="s">
        <v>568</v>
      </c>
    </row>
    <row r="179" spans="1:65" s="14" customFormat="1" ht="11.25">
      <c r="B179" s="213"/>
      <c r="C179" s="214"/>
      <c r="D179" s="204" t="s">
        <v>149</v>
      </c>
      <c r="E179" s="215" t="s">
        <v>1</v>
      </c>
      <c r="F179" s="216" t="s">
        <v>569</v>
      </c>
      <c r="G179" s="214"/>
      <c r="H179" s="217">
        <v>6.21</v>
      </c>
      <c r="I179" s="218"/>
      <c r="J179" s="214"/>
      <c r="K179" s="214"/>
      <c r="L179" s="219"/>
      <c r="M179" s="220"/>
      <c r="N179" s="221"/>
      <c r="O179" s="221"/>
      <c r="P179" s="221"/>
      <c r="Q179" s="221"/>
      <c r="R179" s="221"/>
      <c r="S179" s="221"/>
      <c r="T179" s="222"/>
      <c r="AT179" s="223" t="s">
        <v>149</v>
      </c>
      <c r="AU179" s="223" t="s">
        <v>89</v>
      </c>
      <c r="AV179" s="14" t="s">
        <v>89</v>
      </c>
      <c r="AW179" s="14" t="s">
        <v>34</v>
      </c>
      <c r="AX179" s="14" t="s">
        <v>87</v>
      </c>
      <c r="AY179" s="223" t="s">
        <v>138</v>
      </c>
    </row>
    <row r="180" spans="1:65" s="2" customFormat="1" ht="33" customHeight="1">
      <c r="A180" s="35"/>
      <c r="B180" s="36"/>
      <c r="C180" s="188" t="s">
        <v>249</v>
      </c>
      <c r="D180" s="188" t="s">
        <v>142</v>
      </c>
      <c r="E180" s="189" t="s">
        <v>570</v>
      </c>
      <c r="F180" s="190" t="s">
        <v>571</v>
      </c>
      <c r="G180" s="191" t="s">
        <v>180</v>
      </c>
      <c r="H180" s="192">
        <v>0.34499999999999997</v>
      </c>
      <c r="I180" s="193"/>
      <c r="J180" s="194">
        <f>ROUND(I180*H180,2)</f>
        <v>0</v>
      </c>
      <c r="K180" s="195"/>
      <c r="L180" s="40"/>
      <c r="M180" s="196" t="s">
        <v>1</v>
      </c>
      <c r="N180" s="197" t="s">
        <v>44</v>
      </c>
      <c r="O180" s="72"/>
      <c r="P180" s="198">
        <f>O180*H180</f>
        <v>0</v>
      </c>
      <c r="Q180" s="198">
        <v>1.0506</v>
      </c>
      <c r="R180" s="198">
        <f>Q180*H180</f>
        <v>0.36245699999999997</v>
      </c>
      <c r="S180" s="198">
        <v>0</v>
      </c>
      <c r="T180" s="199">
        <f>S180*H180</f>
        <v>0</v>
      </c>
      <c r="U180" s="35"/>
      <c r="V180" s="35"/>
      <c r="W180" s="35"/>
      <c r="X180" s="35"/>
      <c r="Y180" s="35"/>
      <c r="Z180" s="35"/>
      <c r="AA180" s="35"/>
      <c r="AB180" s="35"/>
      <c r="AC180" s="35"/>
      <c r="AD180" s="35"/>
      <c r="AE180" s="35"/>
      <c r="AR180" s="200" t="s">
        <v>146</v>
      </c>
      <c r="AT180" s="200" t="s">
        <v>142</v>
      </c>
      <c r="AU180" s="200" t="s">
        <v>89</v>
      </c>
      <c r="AY180" s="18" t="s">
        <v>138</v>
      </c>
      <c r="BE180" s="201">
        <f>IF(N180="základní",J180,0)</f>
        <v>0</v>
      </c>
      <c r="BF180" s="201">
        <f>IF(N180="snížená",J180,0)</f>
        <v>0</v>
      </c>
      <c r="BG180" s="201">
        <f>IF(N180="zákl. přenesená",J180,0)</f>
        <v>0</v>
      </c>
      <c r="BH180" s="201">
        <f>IF(N180="sníž. přenesená",J180,0)</f>
        <v>0</v>
      </c>
      <c r="BI180" s="201">
        <f>IF(N180="nulová",J180,0)</f>
        <v>0</v>
      </c>
      <c r="BJ180" s="18" t="s">
        <v>87</v>
      </c>
      <c r="BK180" s="201">
        <f>ROUND(I180*H180,2)</f>
        <v>0</v>
      </c>
      <c r="BL180" s="18" t="s">
        <v>146</v>
      </c>
      <c r="BM180" s="200" t="s">
        <v>572</v>
      </c>
    </row>
    <row r="181" spans="1:65" s="14" customFormat="1" ht="11.25">
      <c r="B181" s="213"/>
      <c r="C181" s="214"/>
      <c r="D181" s="204" t="s">
        <v>149</v>
      </c>
      <c r="E181" s="215" t="s">
        <v>1</v>
      </c>
      <c r="F181" s="216" t="s">
        <v>573</v>
      </c>
      <c r="G181" s="214"/>
      <c r="H181" s="217">
        <v>0.34499999999999997</v>
      </c>
      <c r="I181" s="218"/>
      <c r="J181" s="214"/>
      <c r="K181" s="214"/>
      <c r="L181" s="219"/>
      <c r="M181" s="220"/>
      <c r="N181" s="221"/>
      <c r="O181" s="221"/>
      <c r="P181" s="221"/>
      <c r="Q181" s="221"/>
      <c r="R181" s="221"/>
      <c r="S181" s="221"/>
      <c r="T181" s="222"/>
      <c r="AT181" s="223" t="s">
        <v>149</v>
      </c>
      <c r="AU181" s="223" t="s">
        <v>89</v>
      </c>
      <c r="AV181" s="14" t="s">
        <v>89</v>
      </c>
      <c r="AW181" s="14" t="s">
        <v>34</v>
      </c>
      <c r="AX181" s="14" t="s">
        <v>87</v>
      </c>
      <c r="AY181" s="223" t="s">
        <v>138</v>
      </c>
    </row>
    <row r="182" spans="1:65" s="2" customFormat="1" ht="21.75" customHeight="1">
      <c r="A182" s="35"/>
      <c r="B182" s="36"/>
      <c r="C182" s="188" t="s">
        <v>253</v>
      </c>
      <c r="D182" s="188" t="s">
        <v>142</v>
      </c>
      <c r="E182" s="189" t="s">
        <v>574</v>
      </c>
      <c r="F182" s="190" t="s">
        <v>575</v>
      </c>
      <c r="G182" s="191" t="s">
        <v>145</v>
      </c>
      <c r="H182" s="192">
        <v>4.1399999999999997</v>
      </c>
      <c r="I182" s="193"/>
      <c r="J182" s="194">
        <f>ROUND(I182*H182,2)</f>
        <v>0</v>
      </c>
      <c r="K182" s="195"/>
      <c r="L182" s="40"/>
      <c r="M182" s="196" t="s">
        <v>1</v>
      </c>
      <c r="N182" s="197" t="s">
        <v>44</v>
      </c>
      <c r="O182" s="72"/>
      <c r="P182" s="198">
        <f>O182*H182</f>
        <v>0</v>
      </c>
      <c r="Q182" s="198">
        <v>0</v>
      </c>
      <c r="R182" s="198">
        <f>Q182*H182</f>
        <v>0</v>
      </c>
      <c r="S182" s="198">
        <v>0</v>
      </c>
      <c r="T182" s="199">
        <f>S182*H182</f>
        <v>0</v>
      </c>
      <c r="U182" s="35"/>
      <c r="V182" s="35"/>
      <c r="W182" s="35"/>
      <c r="X182" s="35"/>
      <c r="Y182" s="35"/>
      <c r="Z182" s="35"/>
      <c r="AA182" s="35"/>
      <c r="AB182" s="35"/>
      <c r="AC182" s="35"/>
      <c r="AD182" s="35"/>
      <c r="AE182" s="35"/>
      <c r="AR182" s="200" t="s">
        <v>146</v>
      </c>
      <c r="AT182" s="200" t="s">
        <v>142</v>
      </c>
      <c r="AU182" s="200" t="s">
        <v>89</v>
      </c>
      <c r="AY182" s="18" t="s">
        <v>138</v>
      </c>
      <c r="BE182" s="201">
        <f>IF(N182="základní",J182,0)</f>
        <v>0</v>
      </c>
      <c r="BF182" s="201">
        <f>IF(N182="snížená",J182,0)</f>
        <v>0</v>
      </c>
      <c r="BG182" s="201">
        <f>IF(N182="zákl. přenesená",J182,0)</f>
        <v>0</v>
      </c>
      <c r="BH182" s="201">
        <f>IF(N182="sníž. přenesená",J182,0)</f>
        <v>0</v>
      </c>
      <c r="BI182" s="201">
        <f>IF(N182="nulová",J182,0)</f>
        <v>0</v>
      </c>
      <c r="BJ182" s="18" t="s">
        <v>87</v>
      </c>
      <c r="BK182" s="201">
        <f>ROUND(I182*H182,2)</f>
        <v>0</v>
      </c>
      <c r="BL182" s="18" t="s">
        <v>146</v>
      </c>
      <c r="BM182" s="200" t="s">
        <v>576</v>
      </c>
    </row>
    <row r="183" spans="1:65" s="14" customFormat="1" ht="11.25">
      <c r="B183" s="213"/>
      <c r="C183" s="214"/>
      <c r="D183" s="204" t="s">
        <v>149</v>
      </c>
      <c r="E183" s="215" t="s">
        <v>1</v>
      </c>
      <c r="F183" s="216" t="s">
        <v>577</v>
      </c>
      <c r="G183" s="214"/>
      <c r="H183" s="217">
        <v>4.1399999999999997</v>
      </c>
      <c r="I183" s="218"/>
      <c r="J183" s="214"/>
      <c r="K183" s="214"/>
      <c r="L183" s="219"/>
      <c r="M183" s="220"/>
      <c r="N183" s="221"/>
      <c r="O183" s="221"/>
      <c r="P183" s="221"/>
      <c r="Q183" s="221"/>
      <c r="R183" s="221"/>
      <c r="S183" s="221"/>
      <c r="T183" s="222"/>
      <c r="AT183" s="223" t="s">
        <v>149</v>
      </c>
      <c r="AU183" s="223" t="s">
        <v>89</v>
      </c>
      <c r="AV183" s="14" t="s">
        <v>89</v>
      </c>
      <c r="AW183" s="14" t="s">
        <v>34</v>
      </c>
      <c r="AX183" s="14" t="s">
        <v>87</v>
      </c>
      <c r="AY183" s="223" t="s">
        <v>138</v>
      </c>
    </row>
    <row r="184" spans="1:65" s="2" customFormat="1" ht="16.5" customHeight="1">
      <c r="A184" s="35"/>
      <c r="B184" s="36"/>
      <c r="C184" s="188" t="s">
        <v>260</v>
      </c>
      <c r="D184" s="188" t="s">
        <v>142</v>
      </c>
      <c r="E184" s="189" t="s">
        <v>578</v>
      </c>
      <c r="F184" s="190" t="s">
        <v>579</v>
      </c>
      <c r="G184" s="191" t="s">
        <v>186</v>
      </c>
      <c r="H184" s="192">
        <v>13.8</v>
      </c>
      <c r="I184" s="193"/>
      <c r="J184" s="194">
        <f>ROUND(I184*H184,2)</f>
        <v>0</v>
      </c>
      <c r="K184" s="195"/>
      <c r="L184" s="40"/>
      <c r="M184" s="196" t="s">
        <v>1</v>
      </c>
      <c r="N184" s="197" t="s">
        <v>44</v>
      </c>
      <c r="O184" s="72"/>
      <c r="P184" s="198">
        <f>O184*H184</f>
        <v>0</v>
      </c>
      <c r="Q184" s="198">
        <v>4.0200000000000001E-3</v>
      </c>
      <c r="R184" s="198">
        <f>Q184*H184</f>
        <v>5.5476000000000004E-2</v>
      </c>
      <c r="S184" s="198">
        <v>0</v>
      </c>
      <c r="T184" s="199">
        <f>S184*H184</f>
        <v>0</v>
      </c>
      <c r="U184" s="35"/>
      <c r="V184" s="35"/>
      <c r="W184" s="35"/>
      <c r="X184" s="35"/>
      <c r="Y184" s="35"/>
      <c r="Z184" s="35"/>
      <c r="AA184" s="35"/>
      <c r="AB184" s="35"/>
      <c r="AC184" s="35"/>
      <c r="AD184" s="35"/>
      <c r="AE184" s="35"/>
      <c r="AR184" s="200" t="s">
        <v>146</v>
      </c>
      <c r="AT184" s="200" t="s">
        <v>142</v>
      </c>
      <c r="AU184" s="200" t="s">
        <v>89</v>
      </c>
      <c r="AY184" s="18" t="s">
        <v>138</v>
      </c>
      <c r="BE184" s="201">
        <f>IF(N184="základní",J184,0)</f>
        <v>0</v>
      </c>
      <c r="BF184" s="201">
        <f>IF(N184="snížená",J184,0)</f>
        <v>0</v>
      </c>
      <c r="BG184" s="201">
        <f>IF(N184="zákl. přenesená",J184,0)</f>
        <v>0</v>
      </c>
      <c r="BH184" s="201">
        <f>IF(N184="sníž. přenesená",J184,0)</f>
        <v>0</v>
      </c>
      <c r="BI184" s="201">
        <f>IF(N184="nulová",J184,0)</f>
        <v>0</v>
      </c>
      <c r="BJ184" s="18" t="s">
        <v>87</v>
      </c>
      <c r="BK184" s="201">
        <f>ROUND(I184*H184,2)</f>
        <v>0</v>
      </c>
      <c r="BL184" s="18" t="s">
        <v>146</v>
      </c>
      <c r="BM184" s="200" t="s">
        <v>580</v>
      </c>
    </row>
    <row r="185" spans="1:65" s="14" customFormat="1" ht="11.25">
      <c r="B185" s="213"/>
      <c r="C185" s="214"/>
      <c r="D185" s="204" t="s">
        <v>149</v>
      </c>
      <c r="E185" s="215" t="s">
        <v>1</v>
      </c>
      <c r="F185" s="216" t="s">
        <v>581</v>
      </c>
      <c r="G185" s="214"/>
      <c r="H185" s="217">
        <v>13.8</v>
      </c>
      <c r="I185" s="218"/>
      <c r="J185" s="214"/>
      <c r="K185" s="214"/>
      <c r="L185" s="219"/>
      <c r="M185" s="220"/>
      <c r="N185" s="221"/>
      <c r="O185" s="221"/>
      <c r="P185" s="221"/>
      <c r="Q185" s="221"/>
      <c r="R185" s="221"/>
      <c r="S185" s="221"/>
      <c r="T185" s="222"/>
      <c r="AT185" s="223" t="s">
        <v>149</v>
      </c>
      <c r="AU185" s="223" t="s">
        <v>89</v>
      </c>
      <c r="AV185" s="14" t="s">
        <v>89</v>
      </c>
      <c r="AW185" s="14" t="s">
        <v>34</v>
      </c>
      <c r="AX185" s="14" t="s">
        <v>87</v>
      </c>
      <c r="AY185" s="223" t="s">
        <v>138</v>
      </c>
    </row>
    <row r="186" spans="1:65" s="12" customFormat="1" ht="22.9" customHeight="1">
      <c r="B186" s="172"/>
      <c r="C186" s="173"/>
      <c r="D186" s="174" t="s">
        <v>78</v>
      </c>
      <c r="E186" s="186" t="s">
        <v>193</v>
      </c>
      <c r="F186" s="186" t="s">
        <v>582</v>
      </c>
      <c r="G186" s="173"/>
      <c r="H186" s="173"/>
      <c r="I186" s="176"/>
      <c r="J186" s="187">
        <f>BK186</f>
        <v>0</v>
      </c>
      <c r="K186" s="173"/>
      <c r="L186" s="178"/>
      <c r="M186" s="179"/>
      <c r="N186" s="180"/>
      <c r="O186" s="180"/>
      <c r="P186" s="181">
        <f>SUM(P187:P199)</f>
        <v>0</v>
      </c>
      <c r="Q186" s="180"/>
      <c r="R186" s="181">
        <f>SUM(R187:R199)</f>
        <v>13.61239</v>
      </c>
      <c r="S186" s="180"/>
      <c r="T186" s="182">
        <f>SUM(T187:T199)</f>
        <v>8.92</v>
      </c>
      <c r="AR186" s="183" t="s">
        <v>87</v>
      </c>
      <c r="AT186" s="184" t="s">
        <v>78</v>
      </c>
      <c r="AU186" s="184" t="s">
        <v>87</v>
      </c>
      <c r="AY186" s="183" t="s">
        <v>138</v>
      </c>
      <c r="BK186" s="185">
        <f>SUM(BK187:BK199)</f>
        <v>0</v>
      </c>
    </row>
    <row r="187" spans="1:65" s="2" customFormat="1" ht="21.75" customHeight="1">
      <c r="A187" s="35"/>
      <c r="B187" s="36"/>
      <c r="C187" s="188" t="s">
        <v>264</v>
      </c>
      <c r="D187" s="188" t="s">
        <v>142</v>
      </c>
      <c r="E187" s="189" t="s">
        <v>583</v>
      </c>
      <c r="F187" s="190" t="s">
        <v>584</v>
      </c>
      <c r="G187" s="191" t="s">
        <v>390</v>
      </c>
      <c r="H187" s="192">
        <v>2</v>
      </c>
      <c r="I187" s="193"/>
      <c r="J187" s="194">
        <f t="shared" ref="J187:J199" si="0">ROUND(I187*H187,2)</f>
        <v>0</v>
      </c>
      <c r="K187" s="195"/>
      <c r="L187" s="40"/>
      <c r="M187" s="196" t="s">
        <v>1</v>
      </c>
      <c r="N187" s="197" t="s">
        <v>44</v>
      </c>
      <c r="O187" s="72"/>
      <c r="P187" s="198">
        <f t="shared" ref="P187:P199" si="1">O187*H187</f>
        <v>0</v>
      </c>
      <c r="Q187" s="198">
        <v>0</v>
      </c>
      <c r="R187" s="198">
        <f t="shared" ref="R187:R199" si="2">Q187*H187</f>
        <v>0</v>
      </c>
      <c r="S187" s="198">
        <v>0.32</v>
      </c>
      <c r="T187" s="199">
        <f t="shared" ref="T187:T199" si="3">S187*H187</f>
        <v>0.64</v>
      </c>
      <c r="U187" s="35"/>
      <c r="V187" s="35"/>
      <c r="W187" s="35"/>
      <c r="X187" s="35"/>
      <c r="Y187" s="35"/>
      <c r="Z187" s="35"/>
      <c r="AA187" s="35"/>
      <c r="AB187" s="35"/>
      <c r="AC187" s="35"/>
      <c r="AD187" s="35"/>
      <c r="AE187" s="35"/>
      <c r="AR187" s="200" t="s">
        <v>146</v>
      </c>
      <c r="AT187" s="200" t="s">
        <v>142</v>
      </c>
      <c r="AU187" s="200" t="s">
        <v>89</v>
      </c>
      <c r="AY187" s="18" t="s">
        <v>138</v>
      </c>
      <c r="BE187" s="201">
        <f t="shared" ref="BE187:BE199" si="4">IF(N187="základní",J187,0)</f>
        <v>0</v>
      </c>
      <c r="BF187" s="201">
        <f t="shared" ref="BF187:BF199" si="5">IF(N187="snížená",J187,0)</f>
        <v>0</v>
      </c>
      <c r="BG187" s="201">
        <f t="shared" ref="BG187:BG199" si="6">IF(N187="zákl. přenesená",J187,0)</f>
        <v>0</v>
      </c>
      <c r="BH187" s="201">
        <f t="shared" ref="BH187:BH199" si="7">IF(N187="sníž. přenesená",J187,0)</f>
        <v>0</v>
      </c>
      <c r="BI187" s="201">
        <f t="shared" ref="BI187:BI199" si="8">IF(N187="nulová",J187,0)</f>
        <v>0</v>
      </c>
      <c r="BJ187" s="18" t="s">
        <v>87</v>
      </c>
      <c r="BK187" s="201">
        <f t="shared" ref="BK187:BK199" si="9">ROUND(I187*H187,2)</f>
        <v>0</v>
      </c>
      <c r="BL187" s="18" t="s">
        <v>146</v>
      </c>
      <c r="BM187" s="200" t="s">
        <v>585</v>
      </c>
    </row>
    <row r="188" spans="1:65" s="2" customFormat="1" ht="21.75" customHeight="1">
      <c r="A188" s="35"/>
      <c r="B188" s="36"/>
      <c r="C188" s="188" t="s">
        <v>7</v>
      </c>
      <c r="D188" s="188" t="s">
        <v>142</v>
      </c>
      <c r="E188" s="189" t="s">
        <v>586</v>
      </c>
      <c r="F188" s="190" t="s">
        <v>587</v>
      </c>
      <c r="G188" s="191" t="s">
        <v>279</v>
      </c>
      <c r="H188" s="192">
        <v>23</v>
      </c>
      <c r="I188" s="193"/>
      <c r="J188" s="194">
        <f t="shared" si="0"/>
        <v>0</v>
      </c>
      <c r="K188" s="195"/>
      <c r="L188" s="40"/>
      <c r="M188" s="196" t="s">
        <v>1</v>
      </c>
      <c r="N188" s="197" t="s">
        <v>44</v>
      </c>
      <c r="O188" s="72"/>
      <c r="P188" s="198">
        <f t="shared" si="1"/>
        <v>0</v>
      </c>
      <c r="Q188" s="198">
        <v>0</v>
      </c>
      <c r="R188" s="198">
        <f t="shared" si="2"/>
        <v>0</v>
      </c>
      <c r="S188" s="198">
        <v>0.36</v>
      </c>
      <c r="T188" s="199">
        <f t="shared" si="3"/>
        <v>8.2799999999999994</v>
      </c>
      <c r="U188" s="35"/>
      <c r="V188" s="35"/>
      <c r="W188" s="35"/>
      <c r="X188" s="35"/>
      <c r="Y188" s="35"/>
      <c r="Z188" s="35"/>
      <c r="AA188" s="35"/>
      <c r="AB188" s="35"/>
      <c r="AC188" s="35"/>
      <c r="AD188" s="35"/>
      <c r="AE188" s="35"/>
      <c r="AR188" s="200" t="s">
        <v>146</v>
      </c>
      <c r="AT188" s="200" t="s">
        <v>142</v>
      </c>
      <c r="AU188" s="200" t="s">
        <v>89</v>
      </c>
      <c r="AY188" s="18" t="s">
        <v>138</v>
      </c>
      <c r="BE188" s="201">
        <f t="shared" si="4"/>
        <v>0</v>
      </c>
      <c r="BF188" s="201">
        <f t="shared" si="5"/>
        <v>0</v>
      </c>
      <c r="BG188" s="201">
        <f t="shared" si="6"/>
        <v>0</v>
      </c>
      <c r="BH188" s="201">
        <f t="shared" si="7"/>
        <v>0</v>
      </c>
      <c r="BI188" s="201">
        <f t="shared" si="8"/>
        <v>0</v>
      </c>
      <c r="BJ188" s="18" t="s">
        <v>87</v>
      </c>
      <c r="BK188" s="201">
        <f t="shared" si="9"/>
        <v>0</v>
      </c>
      <c r="BL188" s="18" t="s">
        <v>146</v>
      </c>
      <c r="BM188" s="200" t="s">
        <v>588</v>
      </c>
    </row>
    <row r="189" spans="1:65" s="2" customFormat="1" ht="33" customHeight="1">
      <c r="A189" s="35"/>
      <c r="B189" s="36"/>
      <c r="C189" s="188" t="s">
        <v>276</v>
      </c>
      <c r="D189" s="188" t="s">
        <v>142</v>
      </c>
      <c r="E189" s="189" t="s">
        <v>589</v>
      </c>
      <c r="F189" s="190" t="s">
        <v>590</v>
      </c>
      <c r="G189" s="191" t="s">
        <v>279</v>
      </c>
      <c r="H189" s="192">
        <v>23</v>
      </c>
      <c r="I189" s="193"/>
      <c r="J189" s="194">
        <f t="shared" si="0"/>
        <v>0</v>
      </c>
      <c r="K189" s="195"/>
      <c r="L189" s="40"/>
      <c r="M189" s="196" t="s">
        <v>1</v>
      </c>
      <c r="N189" s="197" t="s">
        <v>44</v>
      </c>
      <c r="O189" s="72"/>
      <c r="P189" s="198">
        <f t="shared" si="1"/>
        <v>0</v>
      </c>
      <c r="Q189" s="198">
        <v>1.0000000000000001E-5</v>
      </c>
      <c r="R189" s="198">
        <f t="shared" si="2"/>
        <v>2.3000000000000001E-4</v>
      </c>
      <c r="S189" s="198">
        <v>0</v>
      </c>
      <c r="T189" s="199">
        <f t="shared" si="3"/>
        <v>0</v>
      </c>
      <c r="U189" s="35"/>
      <c r="V189" s="35"/>
      <c r="W189" s="35"/>
      <c r="X189" s="35"/>
      <c r="Y189" s="35"/>
      <c r="Z189" s="35"/>
      <c r="AA189" s="35"/>
      <c r="AB189" s="35"/>
      <c r="AC189" s="35"/>
      <c r="AD189" s="35"/>
      <c r="AE189" s="35"/>
      <c r="AR189" s="200" t="s">
        <v>146</v>
      </c>
      <c r="AT189" s="200" t="s">
        <v>142</v>
      </c>
      <c r="AU189" s="200" t="s">
        <v>89</v>
      </c>
      <c r="AY189" s="18" t="s">
        <v>138</v>
      </c>
      <c r="BE189" s="201">
        <f t="shared" si="4"/>
        <v>0</v>
      </c>
      <c r="BF189" s="201">
        <f t="shared" si="5"/>
        <v>0</v>
      </c>
      <c r="BG189" s="201">
        <f t="shared" si="6"/>
        <v>0</v>
      </c>
      <c r="BH189" s="201">
        <f t="shared" si="7"/>
        <v>0</v>
      </c>
      <c r="BI189" s="201">
        <f t="shared" si="8"/>
        <v>0</v>
      </c>
      <c r="BJ189" s="18" t="s">
        <v>87</v>
      </c>
      <c r="BK189" s="201">
        <f t="shared" si="9"/>
        <v>0</v>
      </c>
      <c r="BL189" s="18" t="s">
        <v>146</v>
      </c>
      <c r="BM189" s="200" t="s">
        <v>591</v>
      </c>
    </row>
    <row r="190" spans="1:65" s="2" customFormat="1" ht="16.5" customHeight="1">
      <c r="A190" s="35"/>
      <c r="B190" s="36"/>
      <c r="C190" s="246" t="s">
        <v>282</v>
      </c>
      <c r="D190" s="246" t="s">
        <v>213</v>
      </c>
      <c r="E190" s="247" t="s">
        <v>592</v>
      </c>
      <c r="F190" s="248" t="s">
        <v>593</v>
      </c>
      <c r="G190" s="249" t="s">
        <v>279</v>
      </c>
      <c r="H190" s="250">
        <v>23</v>
      </c>
      <c r="I190" s="251"/>
      <c r="J190" s="252">
        <f t="shared" si="0"/>
        <v>0</v>
      </c>
      <c r="K190" s="253"/>
      <c r="L190" s="254"/>
      <c r="M190" s="255" t="s">
        <v>1</v>
      </c>
      <c r="N190" s="256" t="s">
        <v>44</v>
      </c>
      <c r="O190" s="72"/>
      <c r="P190" s="198">
        <f t="shared" si="1"/>
        <v>0</v>
      </c>
      <c r="Q190" s="198">
        <v>0.21440000000000001</v>
      </c>
      <c r="R190" s="198">
        <f t="shared" si="2"/>
        <v>4.9312000000000005</v>
      </c>
      <c r="S190" s="198">
        <v>0</v>
      </c>
      <c r="T190" s="199">
        <f t="shared" si="3"/>
        <v>0</v>
      </c>
      <c r="U190" s="35"/>
      <c r="V190" s="35"/>
      <c r="W190" s="35"/>
      <c r="X190" s="35"/>
      <c r="Y190" s="35"/>
      <c r="Z190" s="35"/>
      <c r="AA190" s="35"/>
      <c r="AB190" s="35"/>
      <c r="AC190" s="35"/>
      <c r="AD190" s="35"/>
      <c r="AE190" s="35"/>
      <c r="AR190" s="200" t="s">
        <v>193</v>
      </c>
      <c r="AT190" s="200" t="s">
        <v>213</v>
      </c>
      <c r="AU190" s="200" t="s">
        <v>89</v>
      </c>
      <c r="AY190" s="18" t="s">
        <v>138</v>
      </c>
      <c r="BE190" s="201">
        <f t="shared" si="4"/>
        <v>0</v>
      </c>
      <c r="BF190" s="201">
        <f t="shared" si="5"/>
        <v>0</v>
      </c>
      <c r="BG190" s="201">
        <f t="shared" si="6"/>
        <v>0</v>
      </c>
      <c r="BH190" s="201">
        <f t="shared" si="7"/>
        <v>0</v>
      </c>
      <c r="BI190" s="201">
        <f t="shared" si="8"/>
        <v>0</v>
      </c>
      <c r="BJ190" s="18" t="s">
        <v>87</v>
      </c>
      <c r="BK190" s="201">
        <f t="shared" si="9"/>
        <v>0</v>
      </c>
      <c r="BL190" s="18" t="s">
        <v>146</v>
      </c>
      <c r="BM190" s="200" t="s">
        <v>594</v>
      </c>
    </row>
    <row r="191" spans="1:65" s="2" customFormat="1" ht="33" customHeight="1">
      <c r="A191" s="35"/>
      <c r="B191" s="36"/>
      <c r="C191" s="188" t="s">
        <v>291</v>
      </c>
      <c r="D191" s="188" t="s">
        <v>142</v>
      </c>
      <c r="E191" s="189" t="s">
        <v>595</v>
      </c>
      <c r="F191" s="190" t="s">
        <v>596</v>
      </c>
      <c r="G191" s="191" t="s">
        <v>390</v>
      </c>
      <c r="H191" s="192">
        <v>2</v>
      </c>
      <c r="I191" s="193"/>
      <c r="J191" s="194">
        <f t="shared" si="0"/>
        <v>0</v>
      </c>
      <c r="K191" s="195"/>
      <c r="L191" s="40"/>
      <c r="M191" s="196" t="s">
        <v>1</v>
      </c>
      <c r="N191" s="197" t="s">
        <v>44</v>
      </c>
      <c r="O191" s="72"/>
      <c r="P191" s="198">
        <f t="shared" si="1"/>
        <v>0</v>
      </c>
      <c r="Q191" s="198">
        <v>2.1167600000000002</v>
      </c>
      <c r="R191" s="198">
        <f t="shared" si="2"/>
        <v>4.2335200000000004</v>
      </c>
      <c r="S191" s="198">
        <v>0</v>
      </c>
      <c r="T191" s="199">
        <f t="shared" si="3"/>
        <v>0</v>
      </c>
      <c r="U191" s="35"/>
      <c r="V191" s="35"/>
      <c r="W191" s="35"/>
      <c r="X191" s="35"/>
      <c r="Y191" s="35"/>
      <c r="Z191" s="35"/>
      <c r="AA191" s="35"/>
      <c r="AB191" s="35"/>
      <c r="AC191" s="35"/>
      <c r="AD191" s="35"/>
      <c r="AE191" s="35"/>
      <c r="AR191" s="200" t="s">
        <v>146</v>
      </c>
      <c r="AT191" s="200" t="s">
        <v>142</v>
      </c>
      <c r="AU191" s="200" t="s">
        <v>89</v>
      </c>
      <c r="AY191" s="18" t="s">
        <v>138</v>
      </c>
      <c r="BE191" s="201">
        <f t="shared" si="4"/>
        <v>0</v>
      </c>
      <c r="BF191" s="201">
        <f t="shared" si="5"/>
        <v>0</v>
      </c>
      <c r="BG191" s="201">
        <f t="shared" si="6"/>
        <v>0</v>
      </c>
      <c r="BH191" s="201">
        <f t="shared" si="7"/>
        <v>0</v>
      </c>
      <c r="BI191" s="201">
        <f t="shared" si="8"/>
        <v>0</v>
      </c>
      <c r="BJ191" s="18" t="s">
        <v>87</v>
      </c>
      <c r="BK191" s="201">
        <f t="shared" si="9"/>
        <v>0</v>
      </c>
      <c r="BL191" s="18" t="s">
        <v>146</v>
      </c>
      <c r="BM191" s="200" t="s">
        <v>597</v>
      </c>
    </row>
    <row r="192" spans="1:65" s="2" customFormat="1" ht="21.75" customHeight="1">
      <c r="A192" s="35"/>
      <c r="B192" s="36"/>
      <c r="C192" s="246" t="s">
        <v>297</v>
      </c>
      <c r="D192" s="246" t="s">
        <v>213</v>
      </c>
      <c r="E192" s="247" t="s">
        <v>598</v>
      </c>
      <c r="F192" s="248" t="s">
        <v>599</v>
      </c>
      <c r="G192" s="249" t="s">
        <v>390</v>
      </c>
      <c r="H192" s="250">
        <v>2</v>
      </c>
      <c r="I192" s="251"/>
      <c r="J192" s="252">
        <f t="shared" si="0"/>
        <v>0</v>
      </c>
      <c r="K192" s="253"/>
      <c r="L192" s="254"/>
      <c r="M192" s="255" t="s">
        <v>1</v>
      </c>
      <c r="N192" s="256" t="s">
        <v>44</v>
      </c>
      <c r="O192" s="72"/>
      <c r="P192" s="198">
        <f t="shared" si="1"/>
        <v>0</v>
      </c>
      <c r="Q192" s="198">
        <v>1.6140000000000001</v>
      </c>
      <c r="R192" s="198">
        <f t="shared" si="2"/>
        <v>3.2280000000000002</v>
      </c>
      <c r="S192" s="198">
        <v>0</v>
      </c>
      <c r="T192" s="199">
        <f t="shared" si="3"/>
        <v>0</v>
      </c>
      <c r="U192" s="35"/>
      <c r="V192" s="35"/>
      <c r="W192" s="35"/>
      <c r="X192" s="35"/>
      <c r="Y192" s="35"/>
      <c r="Z192" s="35"/>
      <c r="AA192" s="35"/>
      <c r="AB192" s="35"/>
      <c r="AC192" s="35"/>
      <c r="AD192" s="35"/>
      <c r="AE192" s="35"/>
      <c r="AR192" s="200" t="s">
        <v>193</v>
      </c>
      <c r="AT192" s="200" t="s">
        <v>213</v>
      </c>
      <c r="AU192" s="200" t="s">
        <v>89</v>
      </c>
      <c r="AY192" s="18" t="s">
        <v>138</v>
      </c>
      <c r="BE192" s="201">
        <f t="shared" si="4"/>
        <v>0</v>
      </c>
      <c r="BF192" s="201">
        <f t="shared" si="5"/>
        <v>0</v>
      </c>
      <c r="BG192" s="201">
        <f t="shared" si="6"/>
        <v>0</v>
      </c>
      <c r="BH192" s="201">
        <f t="shared" si="7"/>
        <v>0</v>
      </c>
      <c r="BI192" s="201">
        <f t="shared" si="8"/>
        <v>0</v>
      </c>
      <c r="BJ192" s="18" t="s">
        <v>87</v>
      </c>
      <c r="BK192" s="201">
        <f t="shared" si="9"/>
        <v>0</v>
      </c>
      <c r="BL192" s="18" t="s">
        <v>146</v>
      </c>
      <c r="BM192" s="200" t="s">
        <v>600</v>
      </c>
    </row>
    <row r="193" spans="1:65" s="2" customFormat="1" ht="21.75" customHeight="1">
      <c r="A193" s="35"/>
      <c r="B193" s="36"/>
      <c r="C193" s="246" t="s">
        <v>301</v>
      </c>
      <c r="D193" s="246" t="s">
        <v>213</v>
      </c>
      <c r="E193" s="247" t="s">
        <v>601</v>
      </c>
      <c r="F193" s="248" t="s">
        <v>602</v>
      </c>
      <c r="G193" s="249" t="s">
        <v>390</v>
      </c>
      <c r="H193" s="250">
        <v>2</v>
      </c>
      <c r="I193" s="251"/>
      <c r="J193" s="252">
        <f t="shared" si="0"/>
        <v>0</v>
      </c>
      <c r="K193" s="253"/>
      <c r="L193" s="254"/>
      <c r="M193" s="255" t="s">
        <v>1</v>
      </c>
      <c r="N193" s="256" t="s">
        <v>44</v>
      </c>
      <c r="O193" s="72"/>
      <c r="P193" s="198">
        <f t="shared" si="1"/>
        <v>0</v>
      </c>
      <c r="Q193" s="198">
        <v>0.44900000000000001</v>
      </c>
      <c r="R193" s="198">
        <f t="shared" si="2"/>
        <v>0.89800000000000002</v>
      </c>
      <c r="S193" s="198">
        <v>0</v>
      </c>
      <c r="T193" s="199">
        <f t="shared" si="3"/>
        <v>0</v>
      </c>
      <c r="U193" s="35"/>
      <c r="V193" s="35"/>
      <c r="W193" s="35"/>
      <c r="X193" s="35"/>
      <c r="Y193" s="35"/>
      <c r="Z193" s="35"/>
      <c r="AA193" s="35"/>
      <c r="AB193" s="35"/>
      <c r="AC193" s="35"/>
      <c r="AD193" s="35"/>
      <c r="AE193" s="35"/>
      <c r="AR193" s="200" t="s">
        <v>193</v>
      </c>
      <c r="AT193" s="200" t="s">
        <v>213</v>
      </c>
      <c r="AU193" s="200" t="s">
        <v>89</v>
      </c>
      <c r="AY193" s="18" t="s">
        <v>138</v>
      </c>
      <c r="BE193" s="201">
        <f t="shared" si="4"/>
        <v>0</v>
      </c>
      <c r="BF193" s="201">
        <f t="shared" si="5"/>
        <v>0</v>
      </c>
      <c r="BG193" s="201">
        <f t="shared" si="6"/>
        <v>0</v>
      </c>
      <c r="BH193" s="201">
        <f t="shared" si="7"/>
        <v>0</v>
      </c>
      <c r="BI193" s="201">
        <f t="shared" si="8"/>
        <v>0</v>
      </c>
      <c r="BJ193" s="18" t="s">
        <v>87</v>
      </c>
      <c r="BK193" s="201">
        <f t="shared" si="9"/>
        <v>0</v>
      </c>
      <c r="BL193" s="18" t="s">
        <v>146</v>
      </c>
      <c r="BM193" s="200" t="s">
        <v>603</v>
      </c>
    </row>
    <row r="194" spans="1:65" s="2" customFormat="1" ht="21.75" customHeight="1">
      <c r="A194" s="35"/>
      <c r="B194" s="36"/>
      <c r="C194" s="246" t="s">
        <v>306</v>
      </c>
      <c r="D194" s="246" t="s">
        <v>213</v>
      </c>
      <c r="E194" s="247" t="s">
        <v>604</v>
      </c>
      <c r="F194" s="248" t="s">
        <v>605</v>
      </c>
      <c r="G194" s="249" t="s">
        <v>390</v>
      </c>
      <c r="H194" s="250">
        <v>1</v>
      </c>
      <c r="I194" s="251"/>
      <c r="J194" s="252">
        <f t="shared" si="0"/>
        <v>0</v>
      </c>
      <c r="K194" s="253"/>
      <c r="L194" s="254"/>
      <c r="M194" s="255" t="s">
        <v>1</v>
      </c>
      <c r="N194" s="256" t="s">
        <v>44</v>
      </c>
      <c r="O194" s="72"/>
      <c r="P194" s="198">
        <f t="shared" si="1"/>
        <v>0</v>
      </c>
      <c r="Q194" s="198">
        <v>2.3E-2</v>
      </c>
      <c r="R194" s="198">
        <f t="shared" si="2"/>
        <v>2.3E-2</v>
      </c>
      <c r="S194" s="198">
        <v>0</v>
      </c>
      <c r="T194" s="199">
        <f t="shared" si="3"/>
        <v>0</v>
      </c>
      <c r="U194" s="35"/>
      <c r="V194" s="35"/>
      <c r="W194" s="35"/>
      <c r="X194" s="35"/>
      <c r="Y194" s="35"/>
      <c r="Z194" s="35"/>
      <c r="AA194" s="35"/>
      <c r="AB194" s="35"/>
      <c r="AC194" s="35"/>
      <c r="AD194" s="35"/>
      <c r="AE194" s="35"/>
      <c r="AR194" s="200" t="s">
        <v>193</v>
      </c>
      <c r="AT194" s="200" t="s">
        <v>213</v>
      </c>
      <c r="AU194" s="200" t="s">
        <v>89</v>
      </c>
      <c r="AY194" s="18" t="s">
        <v>138</v>
      </c>
      <c r="BE194" s="201">
        <f t="shared" si="4"/>
        <v>0</v>
      </c>
      <c r="BF194" s="201">
        <f t="shared" si="5"/>
        <v>0</v>
      </c>
      <c r="BG194" s="201">
        <f t="shared" si="6"/>
        <v>0</v>
      </c>
      <c r="BH194" s="201">
        <f t="shared" si="7"/>
        <v>0</v>
      </c>
      <c r="BI194" s="201">
        <f t="shared" si="8"/>
        <v>0</v>
      </c>
      <c r="BJ194" s="18" t="s">
        <v>87</v>
      </c>
      <c r="BK194" s="201">
        <f t="shared" si="9"/>
        <v>0</v>
      </c>
      <c r="BL194" s="18" t="s">
        <v>146</v>
      </c>
      <c r="BM194" s="200" t="s">
        <v>606</v>
      </c>
    </row>
    <row r="195" spans="1:65" s="2" customFormat="1" ht="21.75" customHeight="1">
      <c r="A195" s="35"/>
      <c r="B195" s="36"/>
      <c r="C195" s="246" t="s">
        <v>311</v>
      </c>
      <c r="D195" s="246" t="s">
        <v>213</v>
      </c>
      <c r="E195" s="247" t="s">
        <v>607</v>
      </c>
      <c r="F195" s="248" t="s">
        <v>608</v>
      </c>
      <c r="G195" s="249" t="s">
        <v>390</v>
      </c>
      <c r="H195" s="250">
        <v>1</v>
      </c>
      <c r="I195" s="251"/>
      <c r="J195" s="252">
        <f t="shared" si="0"/>
        <v>0</v>
      </c>
      <c r="K195" s="253"/>
      <c r="L195" s="254"/>
      <c r="M195" s="255" t="s">
        <v>1</v>
      </c>
      <c r="N195" s="256" t="s">
        <v>44</v>
      </c>
      <c r="O195" s="72"/>
      <c r="P195" s="198">
        <f t="shared" si="1"/>
        <v>0</v>
      </c>
      <c r="Q195" s="198">
        <v>3.3000000000000002E-2</v>
      </c>
      <c r="R195" s="198">
        <f t="shared" si="2"/>
        <v>3.3000000000000002E-2</v>
      </c>
      <c r="S195" s="198">
        <v>0</v>
      </c>
      <c r="T195" s="199">
        <f t="shared" si="3"/>
        <v>0</v>
      </c>
      <c r="U195" s="35"/>
      <c r="V195" s="35"/>
      <c r="W195" s="35"/>
      <c r="X195" s="35"/>
      <c r="Y195" s="35"/>
      <c r="Z195" s="35"/>
      <c r="AA195" s="35"/>
      <c r="AB195" s="35"/>
      <c r="AC195" s="35"/>
      <c r="AD195" s="35"/>
      <c r="AE195" s="35"/>
      <c r="AR195" s="200" t="s">
        <v>193</v>
      </c>
      <c r="AT195" s="200" t="s">
        <v>213</v>
      </c>
      <c r="AU195" s="200" t="s">
        <v>89</v>
      </c>
      <c r="AY195" s="18" t="s">
        <v>138</v>
      </c>
      <c r="BE195" s="201">
        <f t="shared" si="4"/>
        <v>0</v>
      </c>
      <c r="BF195" s="201">
        <f t="shared" si="5"/>
        <v>0</v>
      </c>
      <c r="BG195" s="201">
        <f t="shared" si="6"/>
        <v>0</v>
      </c>
      <c r="BH195" s="201">
        <f t="shared" si="7"/>
        <v>0</v>
      </c>
      <c r="BI195" s="201">
        <f t="shared" si="8"/>
        <v>0</v>
      </c>
      <c r="BJ195" s="18" t="s">
        <v>87</v>
      </c>
      <c r="BK195" s="201">
        <f t="shared" si="9"/>
        <v>0</v>
      </c>
      <c r="BL195" s="18" t="s">
        <v>146</v>
      </c>
      <c r="BM195" s="200" t="s">
        <v>609</v>
      </c>
    </row>
    <row r="196" spans="1:65" s="2" customFormat="1" ht="21.75" customHeight="1">
      <c r="A196" s="35"/>
      <c r="B196" s="36"/>
      <c r="C196" s="246" t="s">
        <v>416</v>
      </c>
      <c r="D196" s="246" t="s">
        <v>213</v>
      </c>
      <c r="E196" s="247" t="s">
        <v>610</v>
      </c>
      <c r="F196" s="248" t="s">
        <v>611</v>
      </c>
      <c r="G196" s="249" t="s">
        <v>390</v>
      </c>
      <c r="H196" s="250">
        <v>1</v>
      </c>
      <c r="I196" s="251"/>
      <c r="J196" s="252">
        <f t="shared" si="0"/>
        <v>0</v>
      </c>
      <c r="K196" s="253"/>
      <c r="L196" s="254"/>
      <c r="M196" s="255" t="s">
        <v>1</v>
      </c>
      <c r="N196" s="256" t="s">
        <v>44</v>
      </c>
      <c r="O196" s="72"/>
      <c r="P196" s="198">
        <f t="shared" si="1"/>
        <v>0</v>
      </c>
      <c r="Q196" s="198">
        <v>4.3999999999999997E-2</v>
      </c>
      <c r="R196" s="198">
        <f t="shared" si="2"/>
        <v>4.3999999999999997E-2</v>
      </c>
      <c r="S196" s="198">
        <v>0</v>
      </c>
      <c r="T196" s="199">
        <f t="shared" si="3"/>
        <v>0</v>
      </c>
      <c r="U196" s="35"/>
      <c r="V196" s="35"/>
      <c r="W196" s="35"/>
      <c r="X196" s="35"/>
      <c r="Y196" s="35"/>
      <c r="Z196" s="35"/>
      <c r="AA196" s="35"/>
      <c r="AB196" s="35"/>
      <c r="AC196" s="35"/>
      <c r="AD196" s="35"/>
      <c r="AE196" s="35"/>
      <c r="AR196" s="200" t="s">
        <v>193</v>
      </c>
      <c r="AT196" s="200" t="s">
        <v>213</v>
      </c>
      <c r="AU196" s="200" t="s">
        <v>89</v>
      </c>
      <c r="AY196" s="18" t="s">
        <v>138</v>
      </c>
      <c r="BE196" s="201">
        <f t="shared" si="4"/>
        <v>0</v>
      </c>
      <c r="BF196" s="201">
        <f t="shared" si="5"/>
        <v>0</v>
      </c>
      <c r="BG196" s="201">
        <f t="shared" si="6"/>
        <v>0</v>
      </c>
      <c r="BH196" s="201">
        <f t="shared" si="7"/>
        <v>0</v>
      </c>
      <c r="BI196" s="201">
        <f t="shared" si="8"/>
        <v>0</v>
      </c>
      <c r="BJ196" s="18" t="s">
        <v>87</v>
      </c>
      <c r="BK196" s="201">
        <f t="shared" si="9"/>
        <v>0</v>
      </c>
      <c r="BL196" s="18" t="s">
        <v>146</v>
      </c>
      <c r="BM196" s="200" t="s">
        <v>612</v>
      </c>
    </row>
    <row r="197" spans="1:65" s="2" customFormat="1" ht="21.75" customHeight="1">
      <c r="A197" s="35"/>
      <c r="B197" s="36"/>
      <c r="C197" s="188" t="s">
        <v>421</v>
      </c>
      <c r="D197" s="188" t="s">
        <v>142</v>
      </c>
      <c r="E197" s="189" t="s">
        <v>613</v>
      </c>
      <c r="F197" s="190" t="s">
        <v>614</v>
      </c>
      <c r="G197" s="191" t="s">
        <v>390</v>
      </c>
      <c r="H197" s="192">
        <v>2</v>
      </c>
      <c r="I197" s="193"/>
      <c r="J197" s="194">
        <f t="shared" si="0"/>
        <v>0</v>
      </c>
      <c r="K197" s="195"/>
      <c r="L197" s="40"/>
      <c r="M197" s="196" t="s">
        <v>1</v>
      </c>
      <c r="N197" s="197" t="s">
        <v>44</v>
      </c>
      <c r="O197" s="72"/>
      <c r="P197" s="198">
        <f t="shared" si="1"/>
        <v>0</v>
      </c>
      <c r="Q197" s="198">
        <v>7.0200000000000002E-3</v>
      </c>
      <c r="R197" s="198">
        <f t="shared" si="2"/>
        <v>1.404E-2</v>
      </c>
      <c r="S197" s="198">
        <v>0</v>
      </c>
      <c r="T197" s="199">
        <f t="shared" si="3"/>
        <v>0</v>
      </c>
      <c r="U197" s="35"/>
      <c r="V197" s="35"/>
      <c r="W197" s="35"/>
      <c r="X197" s="35"/>
      <c r="Y197" s="35"/>
      <c r="Z197" s="35"/>
      <c r="AA197" s="35"/>
      <c r="AB197" s="35"/>
      <c r="AC197" s="35"/>
      <c r="AD197" s="35"/>
      <c r="AE197" s="35"/>
      <c r="AR197" s="200" t="s">
        <v>146</v>
      </c>
      <c r="AT197" s="200" t="s">
        <v>142</v>
      </c>
      <c r="AU197" s="200" t="s">
        <v>89</v>
      </c>
      <c r="AY197" s="18" t="s">
        <v>138</v>
      </c>
      <c r="BE197" s="201">
        <f t="shared" si="4"/>
        <v>0</v>
      </c>
      <c r="BF197" s="201">
        <f t="shared" si="5"/>
        <v>0</v>
      </c>
      <c r="BG197" s="201">
        <f t="shared" si="6"/>
        <v>0</v>
      </c>
      <c r="BH197" s="201">
        <f t="shared" si="7"/>
        <v>0</v>
      </c>
      <c r="BI197" s="201">
        <f t="shared" si="8"/>
        <v>0</v>
      </c>
      <c r="BJ197" s="18" t="s">
        <v>87</v>
      </c>
      <c r="BK197" s="201">
        <f t="shared" si="9"/>
        <v>0</v>
      </c>
      <c r="BL197" s="18" t="s">
        <v>146</v>
      </c>
      <c r="BM197" s="200" t="s">
        <v>615</v>
      </c>
    </row>
    <row r="198" spans="1:65" s="2" customFormat="1" ht="21.75" customHeight="1">
      <c r="A198" s="35"/>
      <c r="B198" s="36"/>
      <c r="C198" s="246" t="s">
        <v>426</v>
      </c>
      <c r="D198" s="246" t="s">
        <v>213</v>
      </c>
      <c r="E198" s="247" t="s">
        <v>616</v>
      </c>
      <c r="F198" s="248" t="s">
        <v>617</v>
      </c>
      <c r="G198" s="249" t="s">
        <v>390</v>
      </c>
      <c r="H198" s="250">
        <v>2</v>
      </c>
      <c r="I198" s="251"/>
      <c r="J198" s="252">
        <f t="shared" si="0"/>
        <v>0</v>
      </c>
      <c r="K198" s="253"/>
      <c r="L198" s="254"/>
      <c r="M198" s="255" t="s">
        <v>1</v>
      </c>
      <c r="N198" s="256" t="s">
        <v>44</v>
      </c>
      <c r="O198" s="72"/>
      <c r="P198" s="198">
        <f t="shared" si="1"/>
        <v>0</v>
      </c>
      <c r="Q198" s="198">
        <v>0.10199999999999999</v>
      </c>
      <c r="R198" s="198">
        <f t="shared" si="2"/>
        <v>0.20399999999999999</v>
      </c>
      <c r="S198" s="198">
        <v>0</v>
      </c>
      <c r="T198" s="199">
        <f t="shared" si="3"/>
        <v>0</v>
      </c>
      <c r="U198" s="35"/>
      <c r="V198" s="35"/>
      <c r="W198" s="35"/>
      <c r="X198" s="35"/>
      <c r="Y198" s="35"/>
      <c r="Z198" s="35"/>
      <c r="AA198" s="35"/>
      <c r="AB198" s="35"/>
      <c r="AC198" s="35"/>
      <c r="AD198" s="35"/>
      <c r="AE198" s="35"/>
      <c r="AR198" s="200" t="s">
        <v>193</v>
      </c>
      <c r="AT198" s="200" t="s">
        <v>213</v>
      </c>
      <c r="AU198" s="200" t="s">
        <v>89</v>
      </c>
      <c r="AY198" s="18" t="s">
        <v>138</v>
      </c>
      <c r="BE198" s="201">
        <f t="shared" si="4"/>
        <v>0</v>
      </c>
      <c r="BF198" s="201">
        <f t="shared" si="5"/>
        <v>0</v>
      </c>
      <c r="BG198" s="201">
        <f t="shared" si="6"/>
        <v>0</v>
      </c>
      <c r="BH198" s="201">
        <f t="shared" si="7"/>
        <v>0</v>
      </c>
      <c r="BI198" s="201">
        <f t="shared" si="8"/>
        <v>0</v>
      </c>
      <c r="BJ198" s="18" t="s">
        <v>87</v>
      </c>
      <c r="BK198" s="201">
        <f t="shared" si="9"/>
        <v>0</v>
      </c>
      <c r="BL198" s="18" t="s">
        <v>146</v>
      </c>
      <c r="BM198" s="200" t="s">
        <v>618</v>
      </c>
    </row>
    <row r="199" spans="1:65" s="2" customFormat="1" ht="16.5" customHeight="1">
      <c r="A199" s="35"/>
      <c r="B199" s="36"/>
      <c r="C199" s="246" t="s">
        <v>431</v>
      </c>
      <c r="D199" s="246" t="s">
        <v>213</v>
      </c>
      <c r="E199" s="247" t="s">
        <v>619</v>
      </c>
      <c r="F199" s="248" t="s">
        <v>620</v>
      </c>
      <c r="G199" s="249" t="s">
        <v>390</v>
      </c>
      <c r="H199" s="250">
        <v>2</v>
      </c>
      <c r="I199" s="251"/>
      <c r="J199" s="252">
        <f t="shared" si="0"/>
        <v>0</v>
      </c>
      <c r="K199" s="253"/>
      <c r="L199" s="254"/>
      <c r="M199" s="255" t="s">
        <v>1</v>
      </c>
      <c r="N199" s="256" t="s">
        <v>44</v>
      </c>
      <c r="O199" s="72"/>
      <c r="P199" s="198">
        <f t="shared" si="1"/>
        <v>0</v>
      </c>
      <c r="Q199" s="198">
        <v>1.6999999999999999E-3</v>
      </c>
      <c r="R199" s="198">
        <f t="shared" si="2"/>
        <v>3.3999999999999998E-3</v>
      </c>
      <c r="S199" s="198">
        <v>0</v>
      </c>
      <c r="T199" s="199">
        <f t="shared" si="3"/>
        <v>0</v>
      </c>
      <c r="U199" s="35"/>
      <c r="V199" s="35"/>
      <c r="W199" s="35"/>
      <c r="X199" s="35"/>
      <c r="Y199" s="35"/>
      <c r="Z199" s="35"/>
      <c r="AA199" s="35"/>
      <c r="AB199" s="35"/>
      <c r="AC199" s="35"/>
      <c r="AD199" s="35"/>
      <c r="AE199" s="35"/>
      <c r="AR199" s="200" t="s">
        <v>193</v>
      </c>
      <c r="AT199" s="200" t="s">
        <v>213</v>
      </c>
      <c r="AU199" s="200" t="s">
        <v>89</v>
      </c>
      <c r="AY199" s="18" t="s">
        <v>138</v>
      </c>
      <c r="BE199" s="201">
        <f t="shared" si="4"/>
        <v>0</v>
      </c>
      <c r="BF199" s="201">
        <f t="shared" si="5"/>
        <v>0</v>
      </c>
      <c r="BG199" s="201">
        <f t="shared" si="6"/>
        <v>0</v>
      </c>
      <c r="BH199" s="201">
        <f t="shared" si="7"/>
        <v>0</v>
      </c>
      <c r="BI199" s="201">
        <f t="shared" si="8"/>
        <v>0</v>
      </c>
      <c r="BJ199" s="18" t="s">
        <v>87</v>
      </c>
      <c r="BK199" s="201">
        <f t="shared" si="9"/>
        <v>0</v>
      </c>
      <c r="BL199" s="18" t="s">
        <v>146</v>
      </c>
      <c r="BM199" s="200" t="s">
        <v>621</v>
      </c>
    </row>
    <row r="200" spans="1:65" s="12" customFormat="1" ht="22.9" customHeight="1">
      <c r="B200" s="172"/>
      <c r="C200" s="173"/>
      <c r="D200" s="174" t="s">
        <v>78</v>
      </c>
      <c r="E200" s="186" t="s">
        <v>622</v>
      </c>
      <c r="F200" s="186" t="s">
        <v>623</v>
      </c>
      <c r="G200" s="173"/>
      <c r="H200" s="173"/>
      <c r="I200" s="176"/>
      <c r="J200" s="187">
        <f>BK200</f>
        <v>0</v>
      </c>
      <c r="K200" s="173"/>
      <c r="L200" s="178"/>
      <c r="M200" s="179"/>
      <c r="N200" s="180"/>
      <c r="O200" s="180"/>
      <c r="P200" s="181">
        <f>SUM(P201:P202)</f>
        <v>0</v>
      </c>
      <c r="Q200" s="180"/>
      <c r="R200" s="181">
        <f>SUM(R201:R202)</f>
        <v>0</v>
      </c>
      <c r="S200" s="180"/>
      <c r="T200" s="182">
        <f>SUM(T201:T202)</f>
        <v>0</v>
      </c>
      <c r="AR200" s="183" t="s">
        <v>87</v>
      </c>
      <c r="AT200" s="184" t="s">
        <v>78</v>
      </c>
      <c r="AU200" s="184" t="s">
        <v>87</v>
      </c>
      <c r="AY200" s="183" t="s">
        <v>138</v>
      </c>
      <c r="BK200" s="185">
        <f>SUM(BK201:BK202)</f>
        <v>0</v>
      </c>
    </row>
    <row r="201" spans="1:65" s="2" customFormat="1" ht="21.75" customHeight="1">
      <c r="A201" s="35"/>
      <c r="B201" s="36"/>
      <c r="C201" s="188" t="s">
        <v>435</v>
      </c>
      <c r="D201" s="188" t="s">
        <v>142</v>
      </c>
      <c r="E201" s="189" t="s">
        <v>624</v>
      </c>
      <c r="F201" s="190" t="s">
        <v>625</v>
      </c>
      <c r="G201" s="191" t="s">
        <v>180</v>
      </c>
      <c r="H201" s="192">
        <v>8.92</v>
      </c>
      <c r="I201" s="193"/>
      <c r="J201" s="194">
        <f>ROUND(I201*H201,2)</f>
        <v>0</v>
      </c>
      <c r="K201" s="195"/>
      <c r="L201" s="40"/>
      <c r="M201" s="196" t="s">
        <v>1</v>
      </c>
      <c r="N201" s="197" t="s">
        <v>44</v>
      </c>
      <c r="O201" s="72"/>
      <c r="P201" s="198">
        <f>O201*H201</f>
        <v>0</v>
      </c>
      <c r="Q201" s="198">
        <v>0</v>
      </c>
      <c r="R201" s="198">
        <f>Q201*H201</f>
        <v>0</v>
      </c>
      <c r="S201" s="198">
        <v>0</v>
      </c>
      <c r="T201" s="199">
        <f>S201*H201</f>
        <v>0</v>
      </c>
      <c r="U201" s="35"/>
      <c r="V201" s="35"/>
      <c r="W201" s="35"/>
      <c r="X201" s="35"/>
      <c r="Y201" s="35"/>
      <c r="Z201" s="35"/>
      <c r="AA201" s="35"/>
      <c r="AB201" s="35"/>
      <c r="AC201" s="35"/>
      <c r="AD201" s="35"/>
      <c r="AE201" s="35"/>
      <c r="AR201" s="200" t="s">
        <v>146</v>
      </c>
      <c r="AT201" s="200" t="s">
        <v>142</v>
      </c>
      <c r="AU201" s="200" t="s">
        <v>89</v>
      </c>
      <c r="AY201" s="18" t="s">
        <v>138</v>
      </c>
      <c r="BE201" s="201">
        <f>IF(N201="základní",J201,0)</f>
        <v>0</v>
      </c>
      <c r="BF201" s="201">
        <f>IF(N201="snížená",J201,0)</f>
        <v>0</v>
      </c>
      <c r="BG201" s="201">
        <f>IF(N201="zákl. přenesená",J201,0)</f>
        <v>0</v>
      </c>
      <c r="BH201" s="201">
        <f>IF(N201="sníž. přenesená",J201,0)</f>
        <v>0</v>
      </c>
      <c r="BI201" s="201">
        <f>IF(N201="nulová",J201,0)</f>
        <v>0</v>
      </c>
      <c r="BJ201" s="18" t="s">
        <v>87</v>
      </c>
      <c r="BK201" s="201">
        <f>ROUND(I201*H201,2)</f>
        <v>0</v>
      </c>
      <c r="BL201" s="18" t="s">
        <v>146</v>
      </c>
      <c r="BM201" s="200" t="s">
        <v>626</v>
      </c>
    </row>
    <row r="202" spans="1:65" s="2" customFormat="1" ht="33" customHeight="1">
      <c r="A202" s="35"/>
      <c r="B202" s="36"/>
      <c r="C202" s="188" t="s">
        <v>319</v>
      </c>
      <c r="D202" s="188" t="s">
        <v>142</v>
      </c>
      <c r="E202" s="189" t="s">
        <v>627</v>
      </c>
      <c r="F202" s="190" t="s">
        <v>628</v>
      </c>
      <c r="G202" s="191" t="s">
        <v>180</v>
      </c>
      <c r="H202" s="192">
        <v>8.92</v>
      </c>
      <c r="I202" s="193"/>
      <c r="J202" s="194">
        <f>ROUND(I202*H202,2)</f>
        <v>0</v>
      </c>
      <c r="K202" s="195"/>
      <c r="L202" s="40"/>
      <c r="M202" s="196" t="s">
        <v>1</v>
      </c>
      <c r="N202" s="197" t="s">
        <v>44</v>
      </c>
      <c r="O202" s="72"/>
      <c r="P202" s="198">
        <f>O202*H202</f>
        <v>0</v>
      </c>
      <c r="Q202" s="198">
        <v>0</v>
      </c>
      <c r="R202" s="198">
        <f>Q202*H202</f>
        <v>0</v>
      </c>
      <c r="S202" s="198">
        <v>0</v>
      </c>
      <c r="T202" s="199">
        <f>S202*H202</f>
        <v>0</v>
      </c>
      <c r="U202" s="35"/>
      <c r="V202" s="35"/>
      <c r="W202" s="35"/>
      <c r="X202" s="35"/>
      <c r="Y202" s="35"/>
      <c r="Z202" s="35"/>
      <c r="AA202" s="35"/>
      <c r="AB202" s="35"/>
      <c r="AC202" s="35"/>
      <c r="AD202" s="35"/>
      <c r="AE202" s="35"/>
      <c r="AR202" s="200" t="s">
        <v>146</v>
      </c>
      <c r="AT202" s="200" t="s">
        <v>142</v>
      </c>
      <c r="AU202" s="200" t="s">
        <v>89</v>
      </c>
      <c r="AY202" s="18" t="s">
        <v>138</v>
      </c>
      <c r="BE202" s="201">
        <f>IF(N202="základní",J202,0)</f>
        <v>0</v>
      </c>
      <c r="BF202" s="201">
        <f>IF(N202="snížená",J202,0)</f>
        <v>0</v>
      </c>
      <c r="BG202" s="201">
        <f>IF(N202="zákl. přenesená",J202,0)</f>
        <v>0</v>
      </c>
      <c r="BH202" s="201">
        <f>IF(N202="sníž. přenesená",J202,0)</f>
        <v>0</v>
      </c>
      <c r="BI202" s="201">
        <f>IF(N202="nulová",J202,0)</f>
        <v>0</v>
      </c>
      <c r="BJ202" s="18" t="s">
        <v>87</v>
      </c>
      <c r="BK202" s="201">
        <f>ROUND(I202*H202,2)</f>
        <v>0</v>
      </c>
      <c r="BL202" s="18" t="s">
        <v>146</v>
      </c>
      <c r="BM202" s="200" t="s">
        <v>629</v>
      </c>
    </row>
    <row r="203" spans="1:65" s="12" customFormat="1" ht="22.9" customHeight="1">
      <c r="B203" s="172"/>
      <c r="C203" s="173"/>
      <c r="D203" s="174" t="s">
        <v>78</v>
      </c>
      <c r="E203" s="186" t="s">
        <v>630</v>
      </c>
      <c r="F203" s="186" t="s">
        <v>631</v>
      </c>
      <c r="G203" s="173"/>
      <c r="H203" s="173"/>
      <c r="I203" s="176"/>
      <c r="J203" s="187">
        <f>BK203</f>
        <v>0</v>
      </c>
      <c r="K203" s="173"/>
      <c r="L203" s="178"/>
      <c r="M203" s="179"/>
      <c r="N203" s="180"/>
      <c r="O203" s="180"/>
      <c r="P203" s="181">
        <f>P204</f>
        <v>0</v>
      </c>
      <c r="Q203" s="180"/>
      <c r="R203" s="181">
        <f>R204</f>
        <v>0</v>
      </c>
      <c r="S203" s="180"/>
      <c r="T203" s="182">
        <f>T204</f>
        <v>0</v>
      </c>
      <c r="AR203" s="183" t="s">
        <v>87</v>
      </c>
      <c r="AT203" s="184" t="s">
        <v>78</v>
      </c>
      <c r="AU203" s="184" t="s">
        <v>87</v>
      </c>
      <c r="AY203" s="183" t="s">
        <v>138</v>
      </c>
      <c r="BK203" s="185">
        <f>BK204</f>
        <v>0</v>
      </c>
    </row>
    <row r="204" spans="1:65" s="2" customFormat="1" ht="21.75" customHeight="1">
      <c r="A204" s="35"/>
      <c r="B204" s="36"/>
      <c r="C204" s="188" t="s">
        <v>324</v>
      </c>
      <c r="D204" s="188" t="s">
        <v>142</v>
      </c>
      <c r="E204" s="189" t="s">
        <v>632</v>
      </c>
      <c r="F204" s="190" t="s">
        <v>633</v>
      </c>
      <c r="G204" s="191" t="s">
        <v>180</v>
      </c>
      <c r="H204" s="192">
        <v>68.622</v>
      </c>
      <c r="I204" s="193"/>
      <c r="J204" s="194">
        <f>ROUND(I204*H204,2)</f>
        <v>0</v>
      </c>
      <c r="K204" s="195"/>
      <c r="L204" s="40"/>
      <c r="M204" s="196" t="s">
        <v>1</v>
      </c>
      <c r="N204" s="197" t="s">
        <v>44</v>
      </c>
      <c r="O204" s="72"/>
      <c r="P204" s="198">
        <f>O204*H204</f>
        <v>0</v>
      </c>
      <c r="Q204" s="198">
        <v>0</v>
      </c>
      <c r="R204" s="198">
        <f>Q204*H204</f>
        <v>0</v>
      </c>
      <c r="S204" s="198">
        <v>0</v>
      </c>
      <c r="T204" s="199">
        <f>S204*H204</f>
        <v>0</v>
      </c>
      <c r="U204" s="35"/>
      <c r="V204" s="35"/>
      <c r="W204" s="35"/>
      <c r="X204" s="35"/>
      <c r="Y204" s="35"/>
      <c r="Z204" s="35"/>
      <c r="AA204" s="35"/>
      <c r="AB204" s="35"/>
      <c r="AC204" s="35"/>
      <c r="AD204" s="35"/>
      <c r="AE204" s="35"/>
      <c r="AR204" s="200" t="s">
        <v>146</v>
      </c>
      <c r="AT204" s="200" t="s">
        <v>142</v>
      </c>
      <c r="AU204" s="200" t="s">
        <v>89</v>
      </c>
      <c r="AY204" s="18" t="s">
        <v>138</v>
      </c>
      <c r="BE204" s="201">
        <f>IF(N204="základní",J204,0)</f>
        <v>0</v>
      </c>
      <c r="BF204" s="201">
        <f>IF(N204="snížená",J204,0)</f>
        <v>0</v>
      </c>
      <c r="BG204" s="201">
        <f>IF(N204="zákl. přenesená",J204,0)</f>
        <v>0</v>
      </c>
      <c r="BH204" s="201">
        <f>IF(N204="sníž. přenesená",J204,0)</f>
        <v>0</v>
      </c>
      <c r="BI204" s="201">
        <f>IF(N204="nulová",J204,0)</f>
        <v>0</v>
      </c>
      <c r="BJ204" s="18" t="s">
        <v>87</v>
      </c>
      <c r="BK204" s="201">
        <f>ROUND(I204*H204,2)</f>
        <v>0</v>
      </c>
      <c r="BL204" s="18" t="s">
        <v>146</v>
      </c>
      <c r="BM204" s="200" t="s">
        <v>634</v>
      </c>
    </row>
    <row r="205" spans="1:65" s="12" customFormat="1" ht="25.9" customHeight="1">
      <c r="B205" s="172"/>
      <c r="C205" s="173"/>
      <c r="D205" s="174" t="s">
        <v>78</v>
      </c>
      <c r="E205" s="175" t="s">
        <v>96</v>
      </c>
      <c r="F205" s="175" t="s">
        <v>635</v>
      </c>
      <c r="G205" s="173"/>
      <c r="H205" s="173"/>
      <c r="I205" s="176"/>
      <c r="J205" s="177">
        <f>BK205</f>
        <v>0</v>
      </c>
      <c r="K205" s="173"/>
      <c r="L205" s="178"/>
      <c r="M205" s="179"/>
      <c r="N205" s="180"/>
      <c r="O205" s="180"/>
      <c r="P205" s="181">
        <f>P206+P211+P219</f>
        <v>0</v>
      </c>
      <c r="Q205" s="180"/>
      <c r="R205" s="181">
        <f>R206+R211+R219</f>
        <v>0</v>
      </c>
      <c r="S205" s="180"/>
      <c r="T205" s="182">
        <f>T206+T211+T219</f>
        <v>0</v>
      </c>
      <c r="AR205" s="183" t="s">
        <v>171</v>
      </c>
      <c r="AT205" s="184" t="s">
        <v>78</v>
      </c>
      <c r="AU205" s="184" t="s">
        <v>79</v>
      </c>
      <c r="AY205" s="183" t="s">
        <v>138</v>
      </c>
      <c r="BK205" s="185">
        <f>BK206+BK211+BK219</f>
        <v>0</v>
      </c>
    </row>
    <row r="206" spans="1:65" s="12" customFormat="1" ht="22.9" customHeight="1">
      <c r="B206" s="172"/>
      <c r="C206" s="173"/>
      <c r="D206" s="174" t="s">
        <v>78</v>
      </c>
      <c r="E206" s="186" t="s">
        <v>636</v>
      </c>
      <c r="F206" s="186" t="s">
        <v>637</v>
      </c>
      <c r="G206" s="173"/>
      <c r="H206" s="173"/>
      <c r="I206" s="176"/>
      <c r="J206" s="187">
        <f>BK206</f>
        <v>0</v>
      </c>
      <c r="K206" s="173"/>
      <c r="L206" s="178"/>
      <c r="M206" s="179"/>
      <c r="N206" s="180"/>
      <c r="O206" s="180"/>
      <c r="P206" s="181">
        <f>SUM(P207:P210)</f>
        <v>0</v>
      </c>
      <c r="Q206" s="180"/>
      <c r="R206" s="181">
        <f>SUM(R207:R210)</f>
        <v>0</v>
      </c>
      <c r="S206" s="180"/>
      <c r="T206" s="182">
        <f>SUM(T207:T210)</f>
        <v>0</v>
      </c>
      <c r="AR206" s="183" t="s">
        <v>171</v>
      </c>
      <c r="AT206" s="184" t="s">
        <v>78</v>
      </c>
      <c r="AU206" s="184" t="s">
        <v>87</v>
      </c>
      <c r="AY206" s="183" t="s">
        <v>138</v>
      </c>
      <c r="BK206" s="185">
        <f>SUM(BK207:BK210)</f>
        <v>0</v>
      </c>
    </row>
    <row r="207" spans="1:65" s="2" customFormat="1" ht="16.5" customHeight="1">
      <c r="A207" s="35"/>
      <c r="B207" s="36"/>
      <c r="C207" s="188" t="s">
        <v>332</v>
      </c>
      <c r="D207" s="188" t="s">
        <v>142</v>
      </c>
      <c r="E207" s="189" t="s">
        <v>638</v>
      </c>
      <c r="F207" s="190" t="s">
        <v>639</v>
      </c>
      <c r="G207" s="191" t="s">
        <v>640</v>
      </c>
      <c r="H207" s="192">
        <v>1</v>
      </c>
      <c r="I207" s="193"/>
      <c r="J207" s="194">
        <f>ROUND(I207*H207,2)</f>
        <v>0</v>
      </c>
      <c r="K207" s="195"/>
      <c r="L207" s="40"/>
      <c r="M207" s="196" t="s">
        <v>1</v>
      </c>
      <c r="N207" s="197" t="s">
        <v>44</v>
      </c>
      <c r="O207" s="72"/>
      <c r="P207" s="198">
        <f>O207*H207</f>
        <v>0</v>
      </c>
      <c r="Q207" s="198">
        <v>0</v>
      </c>
      <c r="R207" s="198">
        <f>Q207*H207</f>
        <v>0</v>
      </c>
      <c r="S207" s="198">
        <v>0</v>
      </c>
      <c r="T207" s="199">
        <f>S207*H207</f>
        <v>0</v>
      </c>
      <c r="U207" s="35"/>
      <c r="V207" s="35"/>
      <c r="W207" s="35"/>
      <c r="X207" s="35"/>
      <c r="Y207" s="35"/>
      <c r="Z207" s="35"/>
      <c r="AA207" s="35"/>
      <c r="AB207" s="35"/>
      <c r="AC207" s="35"/>
      <c r="AD207" s="35"/>
      <c r="AE207" s="35"/>
      <c r="AR207" s="200" t="s">
        <v>641</v>
      </c>
      <c r="AT207" s="200" t="s">
        <v>142</v>
      </c>
      <c r="AU207" s="200" t="s">
        <v>89</v>
      </c>
      <c r="AY207" s="18" t="s">
        <v>138</v>
      </c>
      <c r="BE207" s="201">
        <f>IF(N207="základní",J207,0)</f>
        <v>0</v>
      </c>
      <c r="BF207" s="201">
        <f>IF(N207="snížená",J207,0)</f>
        <v>0</v>
      </c>
      <c r="BG207" s="201">
        <f>IF(N207="zákl. přenesená",J207,0)</f>
        <v>0</v>
      </c>
      <c r="BH207" s="201">
        <f>IF(N207="sníž. přenesená",J207,0)</f>
        <v>0</v>
      </c>
      <c r="BI207" s="201">
        <f>IF(N207="nulová",J207,0)</f>
        <v>0</v>
      </c>
      <c r="BJ207" s="18" t="s">
        <v>87</v>
      </c>
      <c r="BK207" s="201">
        <f>ROUND(I207*H207,2)</f>
        <v>0</v>
      </c>
      <c r="BL207" s="18" t="s">
        <v>641</v>
      </c>
      <c r="BM207" s="200" t="s">
        <v>642</v>
      </c>
    </row>
    <row r="208" spans="1:65" s="2" customFormat="1" ht="21.75" customHeight="1">
      <c r="A208" s="35"/>
      <c r="B208" s="36"/>
      <c r="C208" s="188" t="s">
        <v>337</v>
      </c>
      <c r="D208" s="188" t="s">
        <v>142</v>
      </c>
      <c r="E208" s="189" t="s">
        <v>643</v>
      </c>
      <c r="F208" s="190" t="s">
        <v>644</v>
      </c>
      <c r="G208" s="191" t="s">
        <v>640</v>
      </c>
      <c r="H208" s="192">
        <v>1</v>
      </c>
      <c r="I208" s="193"/>
      <c r="J208" s="194">
        <f>ROUND(I208*H208,2)</f>
        <v>0</v>
      </c>
      <c r="K208" s="195"/>
      <c r="L208" s="40"/>
      <c r="M208" s="196" t="s">
        <v>1</v>
      </c>
      <c r="N208" s="197" t="s">
        <v>44</v>
      </c>
      <c r="O208" s="72"/>
      <c r="P208" s="198">
        <f>O208*H208</f>
        <v>0</v>
      </c>
      <c r="Q208" s="198">
        <v>0</v>
      </c>
      <c r="R208" s="198">
        <f>Q208*H208</f>
        <v>0</v>
      </c>
      <c r="S208" s="198">
        <v>0</v>
      </c>
      <c r="T208" s="199">
        <f>S208*H208</f>
        <v>0</v>
      </c>
      <c r="U208" s="35"/>
      <c r="V208" s="35"/>
      <c r="W208" s="35"/>
      <c r="X208" s="35"/>
      <c r="Y208" s="35"/>
      <c r="Z208" s="35"/>
      <c r="AA208" s="35"/>
      <c r="AB208" s="35"/>
      <c r="AC208" s="35"/>
      <c r="AD208" s="35"/>
      <c r="AE208" s="35"/>
      <c r="AR208" s="200" t="s">
        <v>641</v>
      </c>
      <c r="AT208" s="200" t="s">
        <v>142</v>
      </c>
      <c r="AU208" s="200" t="s">
        <v>89</v>
      </c>
      <c r="AY208" s="18" t="s">
        <v>138</v>
      </c>
      <c r="BE208" s="201">
        <f>IF(N208="základní",J208,0)</f>
        <v>0</v>
      </c>
      <c r="BF208" s="201">
        <f>IF(N208="snížená",J208,0)</f>
        <v>0</v>
      </c>
      <c r="BG208" s="201">
        <f>IF(N208="zákl. přenesená",J208,0)</f>
        <v>0</v>
      </c>
      <c r="BH208" s="201">
        <f>IF(N208="sníž. přenesená",J208,0)</f>
        <v>0</v>
      </c>
      <c r="BI208" s="201">
        <f>IF(N208="nulová",J208,0)</f>
        <v>0</v>
      </c>
      <c r="BJ208" s="18" t="s">
        <v>87</v>
      </c>
      <c r="BK208" s="201">
        <f>ROUND(I208*H208,2)</f>
        <v>0</v>
      </c>
      <c r="BL208" s="18" t="s">
        <v>641</v>
      </c>
      <c r="BM208" s="200" t="s">
        <v>645</v>
      </c>
    </row>
    <row r="209" spans="1:65" s="2" customFormat="1" ht="21.75" customHeight="1">
      <c r="A209" s="35"/>
      <c r="B209" s="36"/>
      <c r="C209" s="188" t="s">
        <v>342</v>
      </c>
      <c r="D209" s="188" t="s">
        <v>142</v>
      </c>
      <c r="E209" s="189" t="s">
        <v>646</v>
      </c>
      <c r="F209" s="190" t="s">
        <v>647</v>
      </c>
      <c r="G209" s="191" t="s">
        <v>640</v>
      </c>
      <c r="H209" s="192">
        <v>1</v>
      </c>
      <c r="I209" s="193"/>
      <c r="J209" s="194">
        <f>ROUND(I209*H209,2)</f>
        <v>0</v>
      </c>
      <c r="K209" s="195"/>
      <c r="L209" s="40"/>
      <c r="M209" s="196" t="s">
        <v>1</v>
      </c>
      <c r="N209" s="197" t="s">
        <v>44</v>
      </c>
      <c r="O209" s="72"/>
      <c r="P209" s="198">
        <f>O209*H209</f>
        <v>0</v>
      </c>
      <c r="Q209" s="198">
        <v>0</v>
      </c>
      <c r="R209" s="198">
        <f>Q209*H209</f>
        <v>0</v>
      </c>
      <c r="S209" s="198">
        <v>0</v>
      </c>
      <c r="T209" s="199">
        <f>S209*H209</f>
        <v>0</v>
      </c>
      <c r="U209" s="35"/>
      <c r="V209" s="35"/>
      <c r="W209" s="35"/>
      <c r="X209" s="35"/>
      <c r="Y209" s="35"/>
      <c r="Z209" s="35"/>
      <c r="AA209" s="35"/>
      <c r="AB209" s="35"/>
      <c r="AC209" s="35"/>
      <c r="AD209" s="35"/>
      <c r="AE209" s="35"/>
      <c r="AR209" s="200" t="s">
        <v>641</v>
      </c>
      <c r="AT209" s="200" t="s">
        <v>142</v>
      </c>
      <c r="AU209" s="200" t="s">
        <v>89</v>
      </c>
      <c r="AY209" s="18" t="s">
        <v>138</v>
      </c>
      <c r="BE209" s="201">
        <f>IF(N209="základní",J209,0)</f>
        <v>0</v>
      </c>
      <c r="BF209" s="201">
        <f>IF(N209="snížená",J209,0)</f>
        <v>0</v>
      </c>
      <c r="BG209" s="201">
        <f>IF(N209="zákl. přenesená",J209,0)</f>
        <v>0</v>
      </c>
      <c r="BH209" s="201">
        <f>IF(N209="sníž. přenesená",J209,0)</f>
        <v>0</v>
      </c>
      <c r="BI209" s="201">
        <f>IF(N209="nulová",J209,0)</f>
        <v>0</v>
      </c>
      <c r="BJ209" s="18" t="s">
        <v>87</v>
      </c>
      <c r="BK209" s="201">
        <f>ROUND(I209*H209,2)</f>
        <v>0</v>
      </c>
      <c r="BL209" s="18" t="s">
        <v>641</v>
      </c>
      <c r="BM209" s="200" t="s">
        <v>648</v>
      </c>
    </row>
    <row r="210" spans="1:65" s="2" customFormat="1" ht="16.5" customHeight="1">
      <c r="A210" s="35"/>
      <c r="B210" s="36"/>
      <c r="C210" s="188" t="s">
        <v>346</v>
      </c>
      <c r="D210" s="188" t="s">
        <v>142</v>
      </c>
      <c r="E210" s="189" t="s">
        <v>649</v>
      </c>
      <c r="F210" s="190" t="s">
        <v>650</v>
      </c>
      <c r="G210" s="191" t="s">
        <v>640</v>
      </c>
      <c r="H210" s="192">
        <v>1</v>
      </c>
      <c r="I210" s="193"/>
      <c r="J210" s="194">
        <f>ROUND(I210*H210,2)</f>
        <v>0</v>
      </c>
      <c r="K210" s="195"/>
      <c r="L210" s="40"/>
      <c r="M210" s="196" t="s">
        <v>1</v>
      </c>
      <c r="N210" s="197" t="s">
        <v>44</v>
      </c>
      <c r="O210" s="72"/>
      <c r="P210" s="198">
        <f>O210*H210</f>
        <v>0</v>
      </c>
      <c r="Q210" s="198">
        <v>0</v>
      </c>
      <c r="R210" s="198">
        <f>Q210*H210</f>
        <v>0</v>
      </c>
      <c r="S210" s="198">
        <v>0</v>
      </c>
      <c r="T210" s="199">
        <f>S210*H210</f>
        <v>0</v>
      </c>
      <c r="U210" s="35"/>
      <c r="V210" s="35"/>
      <c r="W210" s="35"/>
      <c r="X210" s="35"/>
      <c r="Y210" s="35"/>
      <c r="Z210" s="35"/>
      <c r="AA210" s="35"/>
      <c r="AB210" s="35"/>
      <c r="AC210" s="35"/>
      <c r="AD210" s="35"/>
      <c r="AE210" s="35"/>
      <c r="AR210" s="200" t="s">
        <v>641</v>
      </c>
      <c r="AT210" s="200" t="s">
        <v>142</v>
      </c>
      <c r="AU210" s="200" t="s">
        <v>89</v>
      </c>
      <c r="AY210" s="18" t="s">
        <v>138</v>
      </c>
      <c r="BE210" s="201">
        <f>IF(N210="základní",J210,0)</f>
        <v>0</v>
      </c>
      <c r="BF210" s="201">
        <f>IF(N210="snížená",J210,0)</f>
        <v>0</v>
      </c>
      <c r="BG210" s="201">
        <f>IF(N210="zákl. přenesená",J210,0)</f>
        <v>0</v>
      </c>
      <c r="BH210" s="201">
        <f>IF(N210="sníž. přenesená",J210,0)</f>
        <v>0</v>
      </c>
      <c r="BI210" s="201">
        <f>IF(N210="nulová",J210,0)</f>
        <v>0</v>
      </c>
      <c r="BJ210" s="18" t="s">
        <v>87</v>
      </c>
      <c r="BK210" s="201">
        <f>ROUND(I210*H210,2)</f>
        <v>0</v>
      </c>
      <c r="BL210" s="18" t="s">
        <v>641</v>
      </c>
      <c r="BM210" s="200" t="s">
        <v>651</v>
      </c>
    </row>
    <row r="211" spans="1:65" s="12" customFormat="1" ht="22.9" customHeight="1">
      <c r="B211" s="172"/>
      <c r="C211" s="173"/>
      <c r="D211" s="174" t="s">
        <v>78</v>
      </c>
      <c r="E211" s="186" t="s">
        <v>652</v>
      </c>
      <c r="F211" s="186" t="s">
        <v>653</v>
      </c>
      <c r="G211" s="173"/>
      <c r="H211" s="173"/>
      <c r="I211" s="176"/>
      <c r="J211" s="187">
        <f>BK211</f>
        <v>0</v>
      </c>
      <c r="K211" s="173"/>
      <c r="L211" s="178"/>
      <c r="M211" s="179"/>
      <c r="N211" s="180"/>
      <c r="O211" s="180"/>
      <c r="P211" s="181">
        <f>SUM(P212:P218)</f>
        <v>0</v>
      </c>
      <c r="Q211" s="180"/>
      <c r="R211" s="181">
        <f>SUM(R212:R218)</f>
        <v>0</v>
      </c>
      <c r="S211" s="180"/>
      <c r="T211" s="182">
        <f>SUM(T212:T218)</f>
        <v>0</v>
      </c>
      <c r="AR211" s="183" t="s">
        <v>171</v>
      </c>
      <c r="AT211" s="184" t="s">
        <v>78</v>
      </c>
      <c r="AU211" s="184" t="s">
        <v>87</v>
      </c>
      <c r="AY211" s="183" t="s">
        <v>138</v>
      </c>
      <c r="BK211" s="185">
        <f>SUM(BK212:BK218)</f>
        <v>0</v>
      </c>
    </row>
    <row r="212" spans="1:65" s="2" customFormat="1" ht="21.75" customHeight="1">
      <c r="A212" s="35"/>
      <c r="B212" s="36"/>
      <c r="C212" s="188" t="s">
        <v>442</v>
      </c>
      <c r="D212" s="188" t="s">
        <v>142</v>
      </c>
      <c r="E212" s="189" t="s">
        <v>654</v>
      </c>
      <c r="F212" s="190" t="s">
        <v>655</v>
      </c>
      <c r="G212" s="191" t="s">
        <v>640</v>
      </c>
      <c r="H212" s="192">
        <v>1</v>
      </c>
      <c r="I212" s="193"/>
      <c r="J212" s="194">
        <f t="shared" ref="J212:J218" si="10">ROUND(I212*H212,2)</f>
        <v>0</v>
      </c>
      <c r="K212" s="195"/>
      <c r="L212" s="40"/>
      <c r="M212" s="196" t="s">
        <v>1</v>
      </c>
      <c r="N212" s="197" t="s">
        <v>44</v>
      </c>
      <c r="O212" s="72"/>
      <c r="P212" s="198">
        <f t="shared" ref="P212:P218" si="11">O212*H212</f>
        <v>0</v>
      </c>
      <c r="Q212" s="198">
        <v>0</v>
      </c>
      <c r="R212" s="198">
        <f t="shared" ref="R212:R218" si="12">Q212*H212</f>
        <v>0</v>
      </c>
      <c r="S212" s="198">
        <v>0</v>
      </c>
      <c r="T212" s="199">
        <f t="shared" ref="T212:T218" si="13">S212*H212</f>
        <v>0</v>
      </c>
      <c r="U212" s="35"/>
      <c r="V212" s="35"/>
      <c r="W212" s="35"/>
      <c r="X212" s="35"/>
      <c r="Y212" s="35"/>
      <c r="Z212" s="35"/>
      <c r="AA212" s="35"/>
      <c r="AB212" s="35"/>
      <c r="AC212" s="35"/>
      <c r="AD212" s="35"/>
      <c r="AE212" s="35"/>
      <c r="AR212" s="200" t="s">
        <v>641</v>
      </c>
      <c r="AT212" s="200" t="s">
        <v>142</v>
      </c>
      <c r="AU212" s="200" t="s">
        <v>89</v>
      </c>
      <c r="AY212" s="18" t="s">
        <v>138</v>
      </c>
      <c r="BE212" s="201">
        <f t="shared" ref="BE212:BE218" si="14">IF(N212="základní",J212,0)</f>
        <v>0</v>
      </c>
      <c r="BF212" s="201">
        <f t="shared" ref="BF212:BF218" si="15">IF(N212="snížená",J212,0)</f>
        <v>0</v>
      </c>
      <c r="BG212" s="201">
        <f t="shared" ref="BG212:BG218" si="16">IF(N212="zákl. přenesená",J212,0)</f>
        <v>0</v>
      </c>
      <c r="BH212" s="201">
        <f t="shared" ref="BH212:BH218" si="17">IF(N212="sníž. přenesená",J212,0)</f>
        <v>0</v>
      </c>
      <c r="BI212" s="201">
        <f t="shared" ref="BI212:BI218" si="18">IF(N212="nulová",J212,0)</f>
        <v>0</v>
      </c>
      <c r="BJ212" s="18" t="s">
        <v>87</v>
      </c>
      <c r="BK212" s="201">
        <f t="shared" ref="BK212:BK218" si="19">ROUND(I212*H212,2)</f>
        <v>0</v>
      </c>
      <c r="BL212" s="18" t="s">
        <v>641</v>
      </c>
      <c r="BM212" s="200" t="s">
        <v>656</v>
      </c>
    </row>
    <row r="213" spans="1:65" s="2" customFormat="1" ht="16.5" customHeight="1">
      <c r="A213" s="35"/>
      <c r="B213" s="36"/>
      <c r="C213" s="188" t="s">
        <v>447</v>
      </c>
      <c r="D213" s="188" t="s">
        <v>142</v>
      </c>
      <c r="E213" s="189" t="s">
        <v>657</v>
      </c>
      <c r="F213" s="190" t="s">
        <v>658</v>
      </c>
      <c r="G213" s="191" t="s">
        <v>640</v>
      </c>
      <c r="H213" s="192">
        <v>1</v>
      </c>
      <c r="I213" s="193"/>
      <c r="J213" s="194">
        <f t="shared" si="10"/>
        <v>0</v>
      </c>
      <c r="K213" s="195"/>
      <c r="L213" s="40"/>
      <c r="M213" s="196" t="s">
        <v>1</v>
      </c>
      <c r="N213" s="197" t="s">
        <v>44</v>
      </c>
      <c r="O213" s="72"/>
      <c r="P213" s="198">
        <f t="shared" si="11"/>
        <v>0</v>
      </c>
      <c r="Q213" s="198">
        <v>0</v>
      </c>
      <c r="R213" s="198">
        <f t="shared" si="12"/>
        <v>0</v>
      </c>
      <c r="S213" s="198">
        <v>0</v>
      </c>
      <c r="T213" s="199">
        <f t="shared" si="13"/>
        <v>0</v>
      </c>
      <c r="U213" s="35"/>
      <c r="V213" s="35"/>
      <c r="W213" s="35"/>
      <c r="X213" s="35"/>
      <c r="Y213" s="35"/>
      <c r="Z213" s="35"/>
      <c r="AA213" s="35"/>
      <c r="AB213" s="35"/>
      <c r="AC213" s="35"/>
      <c r="AD213" s="35"/>
      <c r="AE213" s="35"/>
      <c r="AR213" s="200" t="s">
        <v>641</v>
      </c>
      <c r="AT213" s="200" t="s">
        <v>142</v>
      </c>
      <c r="AU213" s="200" t="s">
        <v>89</v>
      </c>
      <c r="AY213" s="18" t="s">
        <v>138</v>
      </c>
      <c r="BE213" s="201">
        <f t="shared" si="14"/>
        <v>0</v>
      </c>
      <c r="BF213" s="201">
        <f t="shared" si="15"/>
        <v>0</v>
      </c>
      <c r="BG213" s="201">
        <f t="shared" si="16"/>
        <v>0</v>
      </c>
      <c r="BH213" s="201">
        <f t="shared" si="17"/>
        <v>0</v>
      </c>
      <c r="BI213" s="201">
        <f t="shared" si="18"/>
        <v>0</v>
      </c>
      <c r="BJ213" s="18" t="s">
        <v>87</v>
      </c>
      <c r="BK213" s="201">
        <f t="shared" si="19"/>
        <v>0</v>
      </c>
      <c r="BL213" s="18" t="s">
        <v>641</v>
      </c>
      <c r="BM213" s="200" t="s">
        <v>659</v>
      </c>
    </row>
    <row r="214" spans="1:65" s="2" customFormat="1" ht="16.5" customHeight="1">
      <c r="A214" s="35"/>
      <c r="B214" s="36"/>
      <c r="C214" s="188" t="s">
        <v>452</v>
      </c>
      <c r="D214" s="188" t="s">
        <v>142</v>
      </c>
      <c r="E214" s="189" t="s">
        <v>660</v>
      </c>
      <c r="F214" s="190" t="s">
        <v>661</v>
      </c>
      <c r="G214" s="191" t="s">
        <v>640</v>
      </c>
      <c r="H214" s="192">
        <v>1</v>
      </c>
      <c r="I214" s="193"/>
      <c r="J214" s="194">
        <f t="shared" si="10"/>
        <v>0</v>
      </c>
      <c r="K214" s="195"/>
      <c r="L214" s="40"/>
      <c r="M214" s="196" t="s">
        <v>1</v>
      </c>
      <c r="N214" s="197" t="s">
        <v>44</v>
      </c>
      <c r="O214" s="72"/>
      <c r="P214" s="198">
        <f t="shared" si="11"/>
        <v>0</v>
      </c>
      <c r="Q214" s="198">
        <v>0</v>
      </c>
      <c r="R214" s="198">
        <f t="shared" si="12"/>
        <v>0</v>
      </c>
      <c r="S214" s="198">
        <v>0</v>
      </c>
      <c r="T214" s="199">
        <f t="shared" si="13"/>
        <v>0</v>
      </c>
      <c r="U214" s="35"/>
      <c r="V214" s="35"/>
      <c r="W214" s="35"/>
      <c r="X214" s="35"/>
      <c r="Y214" s="35"/>
      <c r="Z214" s="35"/>
      <c r="AA214" s="35"/>
      <c r="AB214" s="35"/>
      <c r="AC214" s="35"/>
      <c r="AD214" s="35"/>
      <c r="AE214" s="35"/>
      <c r="AR214" s="200" t="s">
        <v>641</v>
      </c>
      <c r="AT214" s="200" t="s">
        <v>142</v>
      </c>
      <c r="AU214" s="200" t="s">
        <v>89</v>
      </c>
      <c r="AY214" s="18" t="s">
        <v>138</v>
      </c>
      <c r="BE214" s="201">
        <f t="shared" si="14"/>
        <v>0</v>
      </c>
      <c r="BF214" s="201">
        <f t="shared" si="15"/>
        <v>0</v>
      </c>
      <c r="BG214" s="201">
        <f t="shared" si="16"/>
        <v>0</v>
      </c>
      <c r="BH214" s="201">
        <f t="shared" si="17"/>
        <v>0</v>
      </c>
      <c r="BI214" s="201">
        <f t="shared" si="18"/>
        <v>0</v>
      </c>
      <c r="BJ214" s="18" t="s">
        <v>87</v>
      </c>
      <c r="BK214" s="201">
        <f t="shared" si="19"/>
        <v>0</v>
      </c>
      <c r="BL214" s="18" t="s">
        <v>641</v>
      </c>
      <c r="BM214" s="200" t="s">
        <v>662</v>
      </c>
    </row>
    <row r="215" spans="1:65" s="2" customFormat="1" ht="21.75" customHeight="1">
      <c r="A215" s="35"/>
      <c r="B215" s="36"/>
      <c r="C215" s="188" t="s">
        <v>456</v>
      </c>
      <c r="D215" s="188" t="s">
        <v>142</v>
      </c>
      <c r="E215" s="189" t="s">
        <v>663</v>
      </c>
      <c r="F215" s="190" t="s">
        <v>664</v>
      </c>
      <c r="G215" s="191" t="s">
        <v>640</v>
      </c>
      <c r="H215" s="192">
        <v>1</v>
      </c>
      <c r="I215" s="193"/>
      <c r="J215" s="194">
        <f t="shared" si="10"/>
        <v>0</v>
      </c>
      <c r="K215" s="195"/>
      <c r="L215" s="40"/>
      <c r="M215" s="196" t="s">
        <v>1</v>
      </c>
      <c r="N215" s="197" t="s">
        <v>44</v>
      </c>
      <c r="O215" s="72"/>
      <c r="P215" s="198">
        <f t="shared" si="11"/>
        <v>0</v>
      </c>
      <c r="Q215" s="198">
        <v>0</v>
      </c>
      <c r="R215" s="198">
        <f t="shared" si="12"/>
        <v>0</v>
      </c>
      <c r="S215" s="198">
        <v>0</v>
      </c>
      <c r="T215" s="199">
        <f t="shared" si="13"/>
        <v>0</v>
      </c>
      <c r="U215" s="35"/>
      <c r="V215" s="35"/>
      <c r="W215" s="35"/>
      <c r="X215" s="35"/>
      <c r="Y215" s="35"/>
      <c r="Z215" s="35"/>
      <c r="AA215" s="35"/>
      <c r="AB215" s="35"/>
      <c r="AC215" s="35"/>
      <c r="AD215" s="35"/>
      <c r="AE215" s="35"/>
      <c r="AR215" s="200" t="s">
        <v>641</v>
      </c>
      <c r="AT215" s="200" t="s">
        <v>142</v>
      </c>
      <c r="AU215" s="200" t="s">
        <v>89</v>
      </c>
      <c r="AY215" s="18" t="s">
        <v>138</v>
      </c>
      <c r="BE215" s="201">
        <f t="shared" si="14"/>
        <v>0</v>
      </c>
      <c r="BF215" s="201">
        <f t="shared" si="15"/>
        <v>0</v>
      </c>
      <c r="BG215" s="201">
        <f t="shared" si="16"/>
        <v>0</v>
      </c>
      <c r="BH215" s="201">
        <f t="shared" si="17"/>
        <v>0</v>
      </c>
      <c r="BI215" s="201">
        <f t="shared" si="18"/>
        <v>0</v>
      </c>
      <c r="BJ215" s="18" t="s">
        <v>87</v>
      </c>
      <c r="BK215" s="201">
        <f t="shared" si="19"/>
        <v>0</v>
      </c>
      <c r="BL215" s="18" t="s">
        <v>641</v>
      </c>
      <c r="BM215" s="200" t="s">
        <v>665</v>
      </c>
    </row>
    <row r="216" spans="1:65" s="2" customFormat="1" ht="16.5" customHeight="1">
      <c r="A216" s="35"/>
      <c r="B216" s="36"/>
      <c r="C216" s="188" t="s">
        <v>460</v>
      </c>
      <c r="D216" s="188" t="s">
        <v>142</v>
      </c>
      <c r="E216" s="189" t="s">
        <v>666</v>
      </c>
      <c r="F216" s="190" t="s">
        <v>667</v>
      </c>
      <c r="G216" s="191" t="s">
        <v>640</v>
      </c>
      <c r="H216" s="192">
        <v>1</v>
      </c>
      <c r="I216" s="193"/>
      <c r="J216" s="194">
        <f t="shared" si="10"/>
        <v>0</v>
      </c>
      <c r="K216" s="195"/>
      <c r="L216" s="40"/>
      <c r="M216" s="196" t="s">
        <v>1</v>
      </c>
      <c r="N216" s="197" t="s">
        <v>44</v>
      </c>
      <c r="O216" s="72"/>
      <c r="P216" s="198">
        <f t="shared" si="11"/>
        <v>0</v>
      </c>
      <c r="Q216" s="198">
        <v>0</v>
      </c>
      <c r="R216" s="198">
        <f t="shared" si="12"/>
        <v>0</v>
      </c>
      <c r="S216" s="198">
        <v>0</v>
      </c>
      <c r="T216" s="199">
        <f t="shared" si="13"/>
        <v>0</v>
      </c>
      <c r="U216" s="35"/>
      <c r="V216" s="35"/>
      <c r="W216" s="35"/>
      <c r="X216" s="35"/>
      <c r="Y216" s="35"/>
      <c r="Z216" s="35"/>
      <c r="AA216" s="35"/>
      <c r="AB216" s="35"/>
      <c r="AC216" s="35"/>
      <c r="AD216" s="35"/>
      <c r="AE216" s="35"/>
      <c r="AR216" s="200" t="s">
        <v>641</v>
      </c>
      <c r="AT216" s="200" t="s">
        <v>142</v>
      </c>
      <c r="AU216" s="200" t="s">
        <v>89</v>
      </c>
      <c r="AY216" s="18" t="s">
        <v>138</v>
      </c>
      <c r="BE216" s="201">
        <f t="shared" si="14"/>
        <v>0</v>
      </c>
      <c r="BF216" s="201">
        <f t="shared" si="15"/>
        <v>0</v>
      </c>
      <c r="BG216" s="201">
        <f t="shared" si="16"/>
        <v>0</v>
      </c>
      <c r="BH216" s="201">
        <f t="shared" si="17"/>
        <v>0</v>
      </c>
      <c r="BI216" s="201">
        <f t="shared" si="18"/>
        <v>0</v>
      </c>
      <c r="BJ216" s="18" t="s">
        <v>87</v>
      </c>
      <c r="BK216" s="201">
        <f t="shared" si="19"/>
        <v>0</v>
      </c>
      <c r="BL216" s="18" t="s">
        <v>641</v>
      </c>
      <c r="BM216" s="200" t="s">
        <v>668</v>
      </c>
    </row>
    <row r="217" spans="1:65" s="2" customFormat="1" ht="16.5" customHeight="1">
      <c r="A217" s="35"/>
      <c r="B217" s="36"/>
      <c r="C217" s="188" t="s">
        <v>354</v>
      </c>
      <c r="D217" s="188" t="s">
        <v>142</v>
      </c>
      <c r="E217" s="189" t="s">
        <v>669</v>
      </c>
      <c r="F217" s="190" t="s">
        <v>670</v>
      </c>
      <c r="G217" s="191" t="s">
        <v>640</v>
      </c>
      <c r="H217" s="192">
        <v>1</v>
      </c>
      <c r="I217" s="193"/>
      <c r="J217" s="194">
        <f t="shared" si="10"/>
        <v>0</v>
      </c>
      <c r="K217" s="195"/>
      <c r="L217" s="40"/>
      <c r="M217" s="196" t="s">
        <v>1</v>
      </c>
      <c r="N217" s="197" t="s">
        <v>44</v>
      </c>
      <c r="O217" s="72"/>
      <c r="P217" s="198">
        <f t="shared" si="11"/>
        <v>0</v>
      </c>
      <c r="Q217" s="198">
        <v>0</v>
      </c>
      <c r="R217" s="198">
        <f t="shared" si="12"/>
        <v>0</v>
      </c>
      <c r="S217" s="198">
        <v>0</v>
      </c>
      <c r="T217" s="199">
        <f t="shared" si="13"/>
        <v>0</v>
      </c>
      <c r="U217" s="35"/>
      <c r="V217" s="35"/>
      <c r="W217" s="35"/>
      <c r="X217" s="35"/>
      <c r="Y217" s="35"/>
      <c r="Z217" s="35"/>
      <c r="AA217" s="35"/>
      <c r="AB217" s="35"/>
      <c r="AC217" s="35"/>
      <c r="AD217" s="35"/>
      <c r="AE217" s="35"/>
      <c r="AR217" s="200" t="s">
        <v>641</v>
      </c>
      <c r="AT217" s="200" t="s">
        <v>142</v>
      </c>
      <c r="AU217" s="200" t="s">
        <v>89</v>
      </c>
      <c r="AY217" s="18" t="s">
        <v>138</v>
      </c>
      <c r="BE217" s="201">
        <f t="shared" si="14"/>
        <v>0</v>
      </c>
      <c r="BF217" s="201">
        <f t="shared" si="15"/>
        <v>0</v>
      </c>
      <c r="BG217" s="201">
        <f t="shared" si="16"/>
        <v>0</v>
      </c>
      <c r="BH217" s="201">
        <f t="shared" si="17"/>
        <v>0</v>
      </c>
      <c r="BI217" s="201">
        <f t="shared" si="18"/>
        <v>0</v>
      </c>
      <c r="BJ217" s="18" t="s">
        <v>87</v>
      </c>
      <c r="BK217" s="201">
        <f t="shared" si="19"/>
        <v>0</v>
      </c>
      <c r="BL217" s="18" t="s">
        <v>641</v>
      </c>
      <c r="BM217" s="200" t="s">
        <v>671</v>
      </c>
    </row>
    <row r="218" spans="1:65" s="2" customFormat="1" ht="16.5" customHeight="1">
      <c r="A218" s="35"/>
      <c r="B218" s="36"/>
      <c r="C218" s="188" t="s">
        <v>359</v>
      </c>
      <c r="D218" s="188" t="s">
        <v>142</v>
      </c>
      <c r="E218" s="189" t="s">
        <v>672</v>
      </c>
      <c r="F218" s="190" t="s">
        <v>673</v>
      </c>
      <c r="G218" s="191" t="s">
        <v>640</v>
      </c>
      <c r="H218" s="192">
        <v>1</v>
      </c>
      <c r="I218" s="193"/>
      <c r="J218" s="194">
        <f t="shared" si="10"/>
        <v>0</v>
      </c>
      <c r="K218" s="195"/>
      <c r="L218" s="40"/>
      <c r="M218" s="196" t="s">
        <v>1</v>
      </c>
      <c r="N218" s="197" t="s">
        <v>44</v>
      </c>
      <c r="O218" s="72"/>
      <c r="P218" s="198">
        <f t="shared" si="11"/>
        <v>0</v>
      </c>
      <c r="Q218" s="198">
        <v>0</v>
      </c>
      <c r="R218" s="198">
        <f t="shared" si="12"/>
        <v>0</v>
      </c>
      <c r="S218" s="198">
        <v>0</v>
      </c>
      <c r="T218" s="199">
        <f t="shared" si="13"/>
        <v>0</v>
      </c>
      <c r="U218" s="35"/>
      <c r="V218" s="35"/>
      <c r="W218" s="35"/>
      <c r="X218" s="35"/>
      <c r="Y218" s="35"/>
      <c r="Z218" s="35"/>
      <c r="AA218" s="35"/>
      <c r="AB218" s="35"/>
      <c r="AC218" s="35"/>
      <c r="AD218" s="35"/>
      <c r="AE218" s="35"/>
      <c r="AR218" s="200" t="s">
        <v>641</v>
      </c>
      <c r="AT218" s="200" t="s">
        <v>142</v>
      </c>
      <c r="AU218" s="200" t="s">
        <v>89</v>
      </c>
      <c r="AY218" s="18" t="s">
        <v>138</v>
      </c>
      <c r="BE218" s="201">
        <f t="shared" si="14"/>
        <v>0</v>
      </c>
      <c r="BF218" s="201">
        <f t="shared" si="15"/>
        <v>0</v>
      </c>
      <c r="BG218" s="201">
        <f t="shared" si="16"/>
        <v>0</v>
      </c>
      <c r="BH218" s="201">
        <f t="shared" si="17"/>
        <v>0</v>
      </c>
      <c r="BI218" s="201">
        <f t="shared" si="18"/>
        <v>0</v>
      </c>
      <c r="BJ218" s="18" t="s">
        <v>87</v>
      </c>
      <c r="BK218" s="201">
        <f t="shared" si="19"/>
        <v>0</v>
      </c>
      <c r="BL218" s="18" t="s">
        <v>641</v>
      </c>
      <c r="BM218" s="200" t="s">
        <v>674</v>
      </c>
    </row>
    <row r="219" spans="1:65" s="12" customFormat="1" ht="22.9" customHeight="1">
      <c r="B219" s="172"/>
      <c r="C219" s="173"/>
      <c r="D219" s="174" t="s">
        <v>78</v>
      </c>
      <c r="E219" s="186" t="s">
        <v>675</v>
      </c>
      <c r="F219" s="186" t="s">
        <v>676</v>
      </c>
      <c r="G219" s="173"/>
      <c r="H219" s="173"/>
      <c r="I219" s="176"/>
      <c r="J219" s="187">
        <f>BK219</f>
        <v>0</v>
      </c>
      <c r="K219" s="173"/>
      <c r="L219" s="178"/>
      <c r="M219" s="179"/>
      <c r="N219" s="180"/>
      <c r="O219" s="180"/>
      <c r="P219" s="181">
        <f>SUM(P220:P223)</f>
        <v>0</v>
      </c>
      <c r="Q219" s="180"/>
      <c r="R219" s="181">
        <f>SUM(R220:R223)</f>
        <v>0</v>
      </c>
      <c r="S219" s="180"/>
      <c r="T219" s="182">
        <f>SUM(T220:T223)</f>
        <v>0</v>
      </c>
      <c r="AR219" s="183" t="s">
        <v>171</v>
      </c>
      <c r="AT219" s="184" t="s">
        <v>78</v>
      </c>
      <c r="AU219" s="184" t="s">
        <v>87</v>
      </c>
      <c r="AY219" s="183" t="s">
        <v>138</v>
      </c>
      <c r="BK219" s="185">
        <f>SUM(BK220:BK223)</f>
        <v>0</v>
      </c>
    </row>
    <row r="220" spans="1:65" s="2" customFormat="1" ht="21.75" customHeight="1">
      <c r="A220" s="35"/>
      <c r="B220" s="36"/>
      <c r="C220" s="188" t="s">
        <v>364</v>
      </c>
      <c r="D220" s="188" t="s">
        <v>142</v>
      </c>
      <c r="E220" s="189" t="s">
        <v>677</v>
      </c>
      <c r="F220" s="190" t="s">
        <v>678</v>
      </c>
      <c r="G220" s="191" t="s">
        <v>279</v>
      </c>
      <c r="H220" s="192">
        <v>23</v>
      </c>
      <c r="I220" s="193"/>
      <c r="J220" s="194">
        <f>ROUND(I220*H220,2)</f>
        <v>0</v>
      </c>
      <c r="K220" s="195"/>
      <c r="L220" s="40"/>
      <c r="M220" s="196" t="s">
        <v>1</v>
      </c>
      <c r="N220" s="197" t="s">
        <v>44</v>
      </c>
      <c r="O220" s="72"/>
      <c r="P220" s="198">
        <f>O220*H220</f>
        <v>0</v>
      </c>
      <c r="Q220" s="198">
        <v>0</v>
      </c>
      <c r="R220" s="198">
        <f>Q220*H220</f>
        <v>0</v>
      </c>
      <c r="S220" s="198">
        <v>0</v>
      </c>
      <c r="T220" s="199">
        <f>S220*H220</f>
        <v>0</v>
      </c>
      <c r="U220" s="35"/>
      <c r="V220" s="35"/>
      <c r="W220" s="35"/>
      <c r="X220" s="35"/>
      <c r="Y220" s="35"/>
      <c r="Z220" s="35"/>
      <c r="AA220" s="35"/>
      <c r="AB220" s="35"/>
      <c r="AC220" s="35"/>
      <c r="AD220" s="35"/>
      <c r="AE220" s="35"/>
      <c r="AR220" s="200" t="s">
        <v>146</v>
      </c>
      <c r="AT220" s="200" t="s">
        <v>142</v>
      </c>
      <c r="AU220" s="200" t="s">
        <v>89</v>
      </c>
      <c r="AY220" s="18" t="s">
        <v>138</v>
      </c>
      <c r="BE220" s="201">
        <f>IF(N220="základní",J220,0)</f>
        <v>0</v>
      </c>
      <c r="BF220" s="201">
        <f>IF(N220="snížená",J220,0)</f>
        <v>0</v>
      </c>
      <c r="BG220" s="201">
        <f>IF(N220="zákl. přenesená",J220,0)</f>
        <v>0</v>
      </c>
      <c r="BH220" s="201">
        <f>IF(N220="sníž. přenesená",J220,0)</f>
        <v>0</v>
      </c>
      <c r="BI220" s="201">
        <f>IF(N220="nulová",J220,0)</f>
        <v>0</v>
      </c>
      <c r="BJ220" s="18" t="s">
        <v>87</v>
      </c>
      <c r="BK220" s="201">
        <f>ROUND(I220*H220,2)</f>
        <v>0</v>
      </c>
      <c r="BL220" s="18" t="s">
        <v>146</v>
      </c>
      <c r="BM220" s="200" t="s">
        <v>679</v>
      </c>
    </row>
    <row r="221" spans="1:65" s="2" customFormat="1" ht="16.5" customHeight="1">
      <c r="A221" s="35"/>
      <c r="B221" s="36"/>
      <c r="C221" s="188" t="s">
        <v>369</v>
      </c>
      <c r="D221" s="188" t="s">
        <v>142</v>
      </c>
      <c r="E221" s="189" t="s">
        <v>680</v>
      </c>
      <c r="F221" s="190" t="s">
        <v>681</v>
      </c>
      <c r="G221" s="191" t="s">
        <v>390</v>
      </c>
      <c r="H221" s="192">
        <v>1</v>
      </c>
      <c r="I221" s="193"/>
      <c r="J221" s="194">
        <f>ROUND(I221*H221,2)</f>
        <v>0</v>
      </c>
      <c r="K221" s="195"/>
      <c r="L221" s="40"/>
      <c r="M221" s="196" t="s">
        <v>1</v>
      </c>
      <c r="N221" s="197" t="s">
        <v>44</v>
      </c>
      <c r="O221" s="72"/>
      <c r="P221" s="198">
        <f>O221*H221</f>
        <v>0</v>
      </c>
      <c r="Q221" s="198">
        <v>0</v>
      </c>
      <c r="R221" s="198">
        <f>Q221*H221</f>
        <v>0</v>
      </c>
      <c r="S221" s="198">
        <v>0</v>
      </c>
      <c r="T221" s="199">
        <f>S221*H221</f>
        <v>0</v>
      </c>
      <c r="U221" s="35"/>
      <c r="V221" s="35"/>
      <c r="W221" s="35"/>
      <c r="X221" s="35"/>
      <c r="Y221" s="35"/>
      <c r="Z221" s="35"/>
      <c r="AA221" s="35"/>
      <c r="AB221" s="35"/>
      <c r="AC221" s="35"/>
      <c r="AD221" s="35"/>
      <c r="AE221" s="35"/>
      <c r="AR221" s="200" t="s">
        <v>641</v>
      </c>
      <c r="AT221" s="200" t="s">
        <v>142</v>
      </c>
      <c r="AU221" s="200" t="s">
        <v>89</v>
      </c>
      <c r="AY221" s="18" t="s">
        <v>138</v>
      </c>
      <c r="BE221" s="201">
        <f>IF(N221="základní",J221,0)</f>
        <v>0</v>
      </c>
      <c r="BF221" s="201">
        <f>IF(N221="snížená",J221,0)</f>
        <v>0</v>
      </c>
      <c r="BG221" s="201">
        <f>IF(N221="zákl. přenesená",J221,0)</f>
        <v>0</v>
      </c>
      <c r="BH221" s="201">
        <f>IF(N221="sníž. přenesená",J221,0)</f>
        <v>0</v>
      </c>
      <c r="BI221" s="201">
        <f>IF(N221="nulová",J221,0)</f>
        <v>0</v>
      </c>
      <c r="BJ221" s="18" t="s">
        <v>87</v>
      </c>
      <c r="BK221" s="201">
        <f>ROUND(I221*H221,2)</f>
        <v>0</v>
      </c>
      <c r="BL221" s="18" t="s">
        <v>641</v>
      </c>
      <c r="BM221" s="200" t="s">
        <v>682</v>
      </c>
    </row>
    <row r="222" spans="1:65" s="2" customFormat="1" ht="16.5" customHeight="1">
      <c r="A222" s="35"/>
      <c r="B222" s="36"/>
      <c r="C222" s="188" t="s">
        <v>465</v>
      </c>
      <c r="D222" s="188" t="s">
        <v>142</v>
      </c>
      <c r="E222" s="189" t="s">
        <v>683</v>
      </c>
      <c r="F222" s="190" t="s">
        <v>684</v>
      </c>
      <c r="G222" s="191" t="s">
        <v>640</v>
      </c>
      <c r="H222" s="192">
        <v>1</v>
      </c>
      <c r="I222" s="193"/>
      <c r="J222" s="194">
        <f>ROUND(I222*H222,2)</f>
        <v>0</v>
      </c>
      <c r="K222" s="195"/>
      <c r="L222" s="40"/>
      <c r="M222" s="196" t="s">
        <v>1</v>
      </c>
      <c r="N222" s="197" t="s">
        <v>44</v>
      </c>
      <c r="O222" s="72"/>
      <c r="P222" s="198">
        <f>O222*H222</f>
        <v>0</v>
      </c>
      <c r="Q222" s="198">
        <v>0</v>
      </c>
      <c r="R222" s="198">
        <f>Q222*H222</f>
        <v>0</v>
      </c>
      <c r="S222" s="198">
        <v>0</v>
      </c>
      <c r="T222" s="199">
        <f>S222*H222</f>
        <v>0</v>
      </c>
      <c r="U222" s="35"/>
      <c r="V222" s="35"/>
      <c r="W222" s="35"/>
      <c r="X222" s="35"/>
      <c r="Y222" s="35"/>
      <c r="Z222" s="35"/>
      <c r="AA222" s="35"/>
      <c r="AB222" s="35"/>
      <c r="AC222" s="35"/>
      <c r="AD222" s="35"/>
      <c r="AE222" s="35"/>
      <c r="AR222" s="200" t="s">
        <v>641</v>
      </c>
      <c r="AT222" s="200" t="s">
        <v>142</v>
      </c>
      <c r="AU222" s="200" t="s">
        <v>89</v>
      </c>
      <c r="AY222" s="18" t="s">
        <v>138</v>
      </c>
      <c r="BE222" s="201">
        <f>IF(N222="základní",J222,0)</f>
        <v>0</v>
      </c>
      <c r="BF222" s="201">
        <f>IF(N222="snížená",J222,0)</f>
        <v>0</v>
      </c>
      <c r="BG222" s="201">
        <f>IF(N222="zákl. přenesená",J222,0)</f>
        <v>0</v>
      </c>
      <c r="BH222" s="201">
        <f>IF(N222="sníž. přenesená",J222,0)</f>
        <v>0</v>
      </c>
      <c r="BI222" s="201">
        <f>IF(N222="nulová",J222,0)</f>
        <v>0</v>
      </c>
      <c r="BJ222" s="18" t="s">
        <v>87</v>
      </c>
      <c r="BK222" s="201">
        <f>ROUND(I222*H222,2)</f>
        <v>0</v>
      </c>
      <c r="BL222" s="18" t="s">
        <v>641</v>
      </c>
      <c r="BM222" s="200" t="s">
        <v>685</v>
      </c>
    </row>
    <row r="223" spans="1:65" s="2" customFormat="1" ht="21.75" customHeight="1">
      <c r="A223" s="35"/>
      <c r="B223" s="36"/>
      <c r="C223" s="188" t="s">
        <v>376</v>
      </c>
      <c r="D223" s="188" t="s">
        <v>142</v>
      </c>
      <c r="E223" s="189" t="s">
        <v>686</v>
      </c>
      <c r="F223" s="190" t="s">
        <v>687</v>
      </c>
      <c r="G223" s="191" t="s">
        <v>640</v>
      </c>
      <c r="H223" s="192">
        <v>1</v>
      </c>
      <c r="I223" s="193"/>
      <c r="J223" s="194">
        <f>ROUND(I223*H223,2)</f>
        <v>0</v>
      </c>
      <c r="K223" s="195"/>
      <c r="L223" s="40"/>
      <c r="M223" s="257" t="s">
        <v>1</v>
      </c>
      <c r="N223" s="258" t="s">
        <v>44</v>
      </c>
      <c r="O223" s="259"/>
      <c r="P223" s="260">
        <f>O223*H223</f>
        <v>0</v>
      </c>
      <c r="Q223" s="260">
        <v>0</v>
      </c>
      <c r="R223" s="260">
        <f>Q223*H223</f>
        <v>0</v>
      </c>
      <c r="S223" s="260">
        <v>0</v>
      </c>
      <c r="T223" s="261">
        <f>S223*H223</f>
        <v>0</v>
      </c>
      <c r="U223" s="35"/>
      <c r="V223" s="35"/>
      <c r="W223" s="35"/>
      <c r="X223" s="35"/>
      <c r="Y223" s="35"/>
      <c r="Z223" s="35"/>
      <c r="AA223" s="35"/>
      <c r="AB223" s="35"/>
      <c r="AC223" s="35"/>
      <c r="AD223" s="35"/>
      <c r="AE223" s="35"/>
      <c r="AR223" s="200" t="s">
        <v>641</v>
      </c>
      <c r="AT223" s="200" t="s">
        <v>142</v>
      </c>
      <c r="AU223" s="200" t="s">
        <v>89</v>
      </c>
      <c r="AY223" s="18" t="s">
        <v>138</v>
      </c>
      <c r="BE223" s="201">
        <f>IF(N223="základní",J223,0)</f>
        <v>0</v>
      </c>
      <c r="BF223" s="201">
        <f>IF(N223="snížená",J223,0)</f>
        <v>0</v>
      </c>
      <c r="BG223" s="201">
        <f>IF(N223="zákl. přenesená",J223,0)</f>
        <v>0</v>
      </c>
      <c r="BH223" s="201">
        <f>IF(N223="sníž. přenesená",J223,0)</f>
        <v>0</v>
      </c>
      <c r="BI223" s="201">
        <f>IF(N223="nulová",J223,0)</f>
        <v>0</v>
      </c>
      <c r="BJ223" s="18" t="s">
        <v>87</v>
      </c>
      <c r="BK223" s="201">
        <f>ROUND(I223*H223,2)</f>
        <v>0</v>
      </c>
      <c r="BL223" s="18" t="s">
        <v>641</v>
      </c>
      <c r="BM223" s="200" t="s">
        <v>688</v>
      </c>
    </row>
    <row r="224" spans="1:65" s="2" customFormat="1" ht="6.95" customHeight="1">
      <c r="A224" s="35"/>
      <c r="B224" s="55"/>
      <c r="C224" s="56"/>
      <c r="D224" s="56"/>
      <c r="E224" s="56"/>
      <c r="F224" s="56"/>
      <c r="G224" s="56"/>
      <c r="H224" s="56"/>
      <c r="I224" s="56"/>
      <c r="J224" s="56"/>
      <c r="K224" s="56"/>
      <c r="L224" s="40"/>
      <c r="M224" s="35"/>
      <c r="O224" s="35"/>
      <c r="P224" s="35"/>
      <c r="Q224" s="35"/>
      <c r="R224" s="35"/>
      <c r="S224" s="35"/>
      <c r="T224" s="35"/>
      <c r="U224" s="35"/>
      <c r="V224" s="35"/>
      <c r="W224" s="35"/>
      <c r="X224" s="35"/>
      <c r="Y224" s="35"/>
      <c r="Z224" s="35"/>
      <c r="AA224" s="35"/>
      <c r="AB224" s="35"/>
      <c r="AC224" s="35"/>
      <c r="AD224" s="35"/>
      <c r="AE224" s="35"/>
    </row>
  </sheetData>
  <sheetProtection algorithmName="SHA-512" hashValue="1eFSvlcYtt4208U4MrKw+XJuqhz7t4FouUGesifPjBXMzE0bliQK7WzXe6WoO1a9eRR097coBBc1wbH2h6g08g==" saltValue="qMJLn2629poYpyzAuRCX/tt0LskgkQIsHMEXwEKjVrM86cIqd3IibG2mvPsKC9g+g0Yw6TQXGWCgzPI6wiN21g==" spinCount="100000" sheet="1" objects="1" scenarios="1" formatColumns="0" formatRows="0" autoFilter="0"/>
  <autoFilter ref="C127:K223" xr:uid="{00000000-0009-0000-0000-000003000000}"/>
  <mergeCells count="9">
    <mergeCell ref="E87:H87"/>
    <mergeCell ref="E118:H118"/>
    <mergeCell ref="E120:H120"/>
    <mergeCell ref="L2:V2"/>
    <mergeCell ref="E7:H7"/>
    <mergeCell ref="E9:H9"/>
    <mergeCell ref="E18:H18"/>
    <mergeCell ref="E27:H27"/>
    <mergeCell ref="E85:H85"/>
  </mergeCells>
  <pageMargins left="0.39370078740157483" right="0.39370078740157483" top="0.39370078740157483" bottom="0.39370078740157483" header="0" footer="0"/>
  <pageSetup paperSize="9" scale="88"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4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2"/>
      <c r="M2" s="302"/>
      <c r="N2" s="302"/>
      <c r="O2" s="302"/>
      <c r="P2" s="302"/>
      <c r="Q2" s="302"/>
      <c r="R2" s="302"/>
      <c r="S2" s="302"/>
      <c r="T2" s="302"/>
      <c r="U2" s="302"/>
      <c r="V2" s="302"/>
      <c r="AT2" s="18" t="s">
        <v>98</v>
      </c>
    </row>
    <row r="3" spans="1:46" s="1" customFormat="1" ht="6.95" customHeight="1">
      <c r="B3" s="109"/>
      <c r="C3" s="110"/>
      <c r="D3" s="110"/>
      <c r="E3" s="110"/>
      <c r="F3" s="110"/>
      <c r="G3" s="110"/>
      <c r="H3" s="110"/>
      <c r="I3" s="110"/>
      <c r="J3" s="110"/>
      <c r="K3" s="110"/>
      <c r="L3" s="21"/>
      <c r="AT3" s="18" t="s">
        <v>89</v>
      </c>
    </row>
    <row r="4" spans="1:46" s="1" customFormat="1" ht="24.95" customHeight="1">
      <c r="B4" s="21"/>
      <c r="D4" s="111" t="s">
        <v>99</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3" t="str">
        <f>'Rekapitulace stavby'!K6</f>
        <v>Oprava propadu silnice II/275 Mcely</v>
      </c>
      <c r="F7" s="304"/>
      <c r="G7" s="304"/>
      <c r="H7" s="304"/>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5" t="s">
        <v>689</v>
      </c>
      <c r="F9" s="306"/>
      <c r="G9" s="306"/>
      <c r="H9" s="306"/>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24. 8. 2020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26</v>
      </c>
      <c r="F15" s="35"/>
      <c r="G15" s="35"/>
      <c r="H15" s="35"/>
      <c r="I15" s="113" t="s">
        <v>27</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28</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7" t="str">
        <f>'Rekapitulace stavby'!E14</f>
        <v>Vyplň údaj</v>
      </c>
      <c r="F18" s="308"/>
      <c r="G18" s="308"/>
      <c r="H18" s="308"/>
      <c r="I18" s="113"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30</v>
      </c>
      <c r="E20" s="35"/>
      <c r="F20" s="35"/>
      <c r="G20" s="35"/>
      <c r="H20" s="35"/>
      <c r="I20" s="113" t="s">
        <v>25</v>
      </c>
      <c r="J20" s="114" t="s">
        <v>31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32</v>
      </c>
      <c r="F21" s="35"/>
      <c r="G21" s="35"/>
      <c r="H21" s="35"/>
      <c r="I21" s="113" t="s">
        <v>27</v>
      </c>
      <c r="J21" s="114" t="s">
        <v>33</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35</v>
      </c>
      <c r="E23" s="35"/>
      <c r="F23" s="35"/>
      <c r="G23" s="35"/>
      <c r="H23" s="35"/>
      <c r="I23" s="113" t="s">
        <v>25</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27</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9" t="s">
        <v>1</v>
      </c>
      <c r="F27" s="309"/>
      <c r="G27" s="309"/>
      <c r="H27" s="309"/>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39</v>
      </c>
      <c r="E30" s="35"/>
      <c r="F30" s="35"/>
      <c r="G30" s="35"/>
      <c r="H30" s="35"/>
      <c r="I30" s="35"/>
      <c r="J30" s="121">
        <f>ROUND(J119,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41</v>
      </c>
      <c r="G32" s="35"/>
      <c r="H32" s="35"/>
      <c r="I32" s="122" t="s">
        <v>40</v>
      </c>
      <c r="J32" s="122"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43</v>
      </c>
      <c r="E33" s="113" t="s">
        <v>44</v>
      </c>
      <c r="F33" s="124">
        <f>ROUND((SUM(BE119:BE142)),  2)</f>
        <v>0</v>
      </c>
      <c r="G33" s="35"/>
      <c r="H33" s="35"/>
      <c r="I33" s="125">
        <v>0.21</v>
      </c>
      <c r="J33" s="124">
        <f>ROUND(((SUM(BE119:BE142))*I33),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45</v>
      </c>
      <c r="F34" s="124">
        <f>ROUND((SUM(BF119:BF142)),  2)</f>
        <v>0</v>
      </c>
      <c r="G34" s="35"/>
      <c r="H34" s="35"/>
      <c r="I34" s="125">
        <v>0.15</v>
      </c>
      <c r="J34" s="124">
        <f>ROUND(((SUM(BF119:BF142))*I34),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46</v>
      </c>
      <c r="F35" s="124">
        <f>ROUND((SUM(BG119:BG142)),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47</v>
      </c>
      <c r="F36" s="124">
        <f>ROUND((SUM(BH119:BH142)),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48</v>
      </c>
      <c r="F37" s="124">
        <f>ROUND((SUM(BI119:BI142)),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49</v>
      </c>
      <c r="E39" s="128"/>
      <c r="F39" s="128"/>
      <c r="G39" s="129" t="s">
        <v>50</v>
      </c>
      <c r="H39" s="130" t="s">
        <v>51</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52</v>
      </c>
      <c r="E50" s="134"/>
      <c r="F50" s="134"/>
      <c r="G50" s="133" t="s">
        <v>53</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54</v>
      </c>
      <c r="E61" s="136"/>
      <c r="F61" s="137" t="s">
        <v>55</v>
      </c>
      <c r="G61" s="135" t="s">
        <v>54</v>
      </c>
      <c r="H61" s="136"/>
      <c r="I61" s="136"/>
      <c r="J61" s="138" t="s">
        <v>55</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56</v>
      </c>
      <c r="E65" s="139"/>
      <c r="F65" s="139"/>
      <c r="G65" s="133" t="s">
        <v>57</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54</v>
      </c>
      <c r="E76" s="136"/>
      <c r="F76" s="137" t="s">
        <v>55</v>
      </c>
      <c r="G76" s="135" t="s">
        <v>54</v>
      </c>
      <c r="H76" s="136"/>
      <c r="I76" s="136"/>
      <c r="J76" s="138" t="s">
        <v>55</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0" t="str">
        <f>E7</f>
        <v>Oprava propadu silnice II/275 Mcely</v>
      </c>
      <c r="F85" s="311"/>
      <c r="G85" s="311"/>
      <c r="H85" s="311"/>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2" t="str">
        <f>E9</f>
        <v>VRN - Vedlejší rozpočtové náklady</v>
      </c>
      <c r="F87" s="312"/>
      <c r="G87" s="312"/>
      <c r="H87" s="312"/>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24. 8. 2020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Obec Mcely</v>
      </c>
      <c r="G91" s="37"/>
      <c r="H91" s="37"/>
      <c r="I91" s="30" t="s">
        <v>30</v>
      </c>
      <c r="J91" s="33" t="str">
        <f>E21</f>
        <v xml:space="preserve">CR Project s.r.o. </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30" t="s">
        <v>35</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105</v>
      </c>
      <c r="D96" s="37"/>
      <c r="E96" s="37"/>
      <c r="F96" s="37"/>
      <c r="G96" s="37"/>
      <c r="H96" s="37"/>
      <c r="I96" s="37"/>
      <c r="J96" s="85">
        <f>J119</f>
        <v>0</v>
      </c>
      <c r="K96" s="37"/>
      <c r="L96" s="52"/>
      <c r="S96" s="35"/>
      <c r="T96" s="35"/>
      <c r="U96" s="35"/>
      <c r="V96" s="35"/>
      <c r="W96" s="35"/>
      <c r="X96" s="35"/>
      <c r="Y96" s="35"/>
      <c r="Z96" s="35"/>
      <c r="AA96" s="35"/>
      <c r="AB96" s="35"/>
      <c r="AC96" s="35"/>
      <c r="AD96" s="35"/>
      <c r="AE96" s="35"/>
      <c r="AU96" s="18" t="s">
        <v>106</v>
      </c>
    </row>
    <row r="97" spans="1:31" s="9" customFormat="1" ht="24.95" customHeight="1">
      <c r="B97" s="148"/>
      <c r="C97" s="149"/>
      <c r="D97" s="150" t="s">
        <v>690</v>
      </c>
      <c r="E97" s="151"/>
      <c r="F97" s="151"/>
      <c r="G97" s="151"/>
      <c r="H97" s="151"/>
      <c r="I97" s="151"/>
      <c r="J97" s="152">
        <f>J120</f>
        <v>0</v>
      </c>
      <c r="K97" s="149"/>
      <c r="L97" s="153"/>
    </row>
    <row r="98" spans="1:31" s="10" customFormat="1" ht="19.899999999999999" customHeight="1">
      <c r="B98" s="154"/>
      <c r="C98" s="155"/>
      <c r="D98" s="156" t="s">
        <v>691</v>
      </c>
      <c r="E98" s="157"/>
      <c r="F98" s="157"/>
      <c r="G98" s="157"/>
      <c r="H98" s="157"/>
      <c r="I98" s="157"/>
      <c r="J98" s="158">
        <f>J121</f>
        <v>0</v>
      </c>
      <c r="K98" s="155"/>
      <c r="L98" s="159"/>
    </row>
    <row r="99" spans="1:31" s="10" customFormat="1" ht="19.899999999999999" customHeight="1">
      <c r="B99" s="154"/>
      <c r="C99" s="155"/>
      <c r="D99" s="156" t="s">
        <v>692</v>
      </c>
      <c r="E99" s="157"/>
      <c r="F99" s="157"/>
      <c r="G99" s="157"/>
      <c r="H99" s="157"/>
      <c r="I99" s="157"/>
      <c r="J99" s="158">
        <f>J138</f>
        <v>0</v>
      </c>
      <c r="K99" s="155"/>
      <c r="L99" s="159"/>
    </row>
    <row r="100" spans="1:31" s="2" customFormat="1" ht="21.75" customHeight="1">
      <c r="A100" s="35"/>
      <c r="B100" s="36"/>
      <c r="C100" s="37"/>
      <c r="D100" s="37"/>
      <c r="E100" s="37"/>
      <c r="F100" s="37"/>
      <c r="G100" s="37"/>
      <c r="H100" s="37"/>
      <c r="I100" s="37"/>
      <c r="J100" s="37"/>
      <c r="K100" s="37"/>
      <c r="L100" s="52"/>
      <c r="S100" s="35"/>
      <c r="T100" s="35"/>
      <c r="U100" s="35"/>
      <c r="V100" s="35"/>
      <c r="W100" s="35"/>
      <c r="X100" s="35"/>
      <c r="Y100" s="35"/>
      <c r="Z100" s="35"/>
      <c r="AA100" s="35"/>
      <c r="AB100" s="35"/>
      <c r="AC100" s="35"/>
      <c r="AD100" s="35"/>
      <c r="AE100" s="35"/>
    </row>
    <row r="101" spans="1:31" s="2" customFormat="1" ht="6.95" customHeight="1">
      <c r="A101" s="35"/>
      <c r="B101" s="55"/>
      <c r="C101" s="56"/>
      <c r="D101" s="56"/>
      <c r="E101" s="56"/>
      <c r="F101" s="56"/>
      <c r="G101" s="56"/>
      <c r="H101" s="56"/>
      <c r="I101" s="56"/>
      <c r="J101" s="56"/>
      <c r="K101" s="56"/>
      <c r="L101" s="52"/>
      <c r="S101" s="35"/>
      <c r="T101" s="35"/>
      <c r="U101" s="35"/>
      <c r="V101" s="35"/>
      <c r="W101" s="35"/>
      <c r="X101" s="35"/>
      <c r="Y101" s="35"/>
      <c r="Z101" s="35"/>
      <c r="AA101" s="35"/>
      <c r="AB101" s="35"/>
      <c r="AC101" s="35"/>
      <c r="AD101" s="35"/>
      <c r="AE101" s="35"/>
    </row>
    <row r="105" spans="1:31" s="2" customFormat="1" ht="6.95" customHeight="1">
      <c r="A105" s="35"/>
      <c r="B105" s="57"/>
      <c r="C105" s="58"/>
      <c r="D105" s="58"/>
      <c r="E105" s="58"/>
      <c r="F105" s="58"/>
      <c r="G105" s="58"/>
      <c r="H105" s="58"/>
      <c r="I105" s="58"/>
      <c r="J105" s="58"/>
      <c r="K105" s="58"/>
      <c r="L105" s="52"/>
      <c r="S105" s="35"/>
      <c r="T105" s="35"/>
      <c r="U105" s="35"/>
      <c r="V105" s="35"/>
      <c r="W105" s="35"/>
      <c r="X105" s="35"/>
      <c r="Y105" s="35"/>
      <c r="Z105" s="35"/>
      <c r="AA105" s="35"/>
      <c r="AB105" s="35"/>
      <c r="AC105" s="35"/>
      <c r="AD105" s="35"/>
      <c r="AE105" s="35"/>
    </row>
    <row r="106" spans="1:31" s="2" customFormat="1" ht="24.95" customHeight="1">
      <c r="A106" s="35"/>
      <c r="B106" s="36"/>
      <c r="C106" s="24" t="s">
        <v>123</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31" s="2" customFormat="1" ht="6.9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30" t="s">
        <v>16</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6.5" customHeight="1">
      <c r="A109" s="35"/>
      <c r="B109" s="36"/>
      <c r="C109" s="37"/>
      <c r="D109" s="37"/>
      <c r="E109" s="310" t="str">
        <f>E7</f>
        <v>Oprava propadu silnice II/275 Mcely</v>
      </c>
      <c r="F109" s="311"/>
      <c r="G109" s="311"/>
      <c r="H109" s="311"/>
      <c r="I109" s="37"/>
      <c r="J109" s="37"/>
      <c r="K109" s="37"/>
      <c r="L109" s="52"/>
      <c r="S109" s="35"/>
      <c r="T109" s="35"/>
      <c r="U109" s="35"/>
      <c r="V109" s="35"/>
      <c r="W109" s="35"/>
      <c r="X109" s="35"/>
      <c r="Y109" s="35"/>
      <c r="Z109" s="35"/>
      <c r="AA109" s="35"/>
      <c r="AB109" s="35"/>
      <c r="AC109" s="35"/>
      <c r="AD109" s="35"/>
      <c r="AE109" s="35"/>
    </row>
    <row r="110" spans="1:31" s="2" customFormat="1" ht="12" customHeight="1">
      <c r="A110" s="35"/>
      <c r="B110" s="36"/>
      <c r="C110" s="30" t="s">
        <v>100</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6.5" customHeight="1">
      <c r="A111" s="35"/>
      <c r="B111" s="36"/>
      <c r="C111" s="37"/>
      <c r="D111" s="37"/>
      <c r="E111" s="262" t="str">
        <f>E9</f>
        <v>VRN - Vedlejší rozpočtové náklady</v>
      </c>
      <c r="F111" s="312"/>
      <c r="G111" s="312"/>
      <c r="H111" s="312"/>
      <c r="I111" s="37"/>
      <c r="J111" s="37"/>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20</v>
      </c>
      <c r="D113" s="37"/>
      <c r="E113" s="37"/>
      <c r="F113" s="28" t="str">
        <f>F12</f>
        <v xml:space="preserve"> </v>
      </c>
      <c r="G113" s="37"/>
      <c r="H113" s="37"/>
      <c r="I113" s="30" t="s">
        <v>22</v>
      </c>
      <c r="J113" s="67" t="str">
        <f>IF(J12="","",J12)</f>
        <v>24. 8. 2020</v>
      </c>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5.2" customHeight="1">
      <c r="A115" s="35"/>
      <c r="B115" s="36"/>
      <c r="C115" s="30" t="s">
        <v>24</v>
      </c>
      <c r="D115" s="37"/>
      <c r="E115" s="37"/>
      <c r="F115" s="28" t="str">
        <f>E15</f>
        <v>Obec Mcely</v>
      </c>
      <c r="G115" s="37"/>
      <c r="H115" s="37"/>
      <c r="I115" s="30" t="s">
        <v>30</v>
      </c>
      <c r="J115" s="33" t="str">
        <f>E21</f>
        <v xml:space="preserve">CR Project s.r.o. </v>
      </c>
      <c r="K115" s="37"/>
      <c r="L115" s="52"/>
      <c r="S115" s="35"/>
      <c r="T115" s="35"/>
      <c r="U115" s="35"/>
      <c r="V115" s="35"/>
      <c r="W115" s="35"/>
      <c r="X115" s="35"/>
      <c r="Y115" s="35"/>
      <c r="Z115" s="35"/>
      <c r="AA115" s="35"/>
      <c r="AB115" s="35"/>
      <c r="AC115" s="35"/>
      <c r="AD115" s="35"/>
      <c r="AE115" s="35"/>
    </row>
    <row r="116" spans="1:65" s="2" customFormat="1" ht="15.2" customHeight="1">
      <c r="A116" s="35"/>
      <c r="B116" s="36"/>
      <c r="C116" s="30" t="s">
        <v>28</v>
      </c>
      <c r="D116" s="37"/>
      <c r="E116" s="37"/>
      <c r="F116" s="28" t="str">
        <f>IF(E18="","",E18)</f>
        <v>Vyplň údaj</v>
      </c>
      <c r="G116" s="37"/>
      <c r="H116" s="37"/>
      <c r="I116" s="30" t="s">
        <v>35</v>
      </c>
      <c r="J116" s="33" t="str">
        <f>E24</f>
        <v>Josef Nentwich</v>
      </c>
      <c r="K116" s="37"/>
      <c r="L116" s="52"/>
      <c r="S116" s="35"/>
      <c r="T116" s="35"/>
      <c r="U116" s="35"/>
      <c r="V116" s="35"/>
      <c r="W116" s="35"/>
      <c r="X116" s="35"/>
      <c r="Y116" s="35"/>
      <c r="Z116" s="35"/>
      <c r="AA116" s="35"/>
      <c r="AB116" s="35"/>
      <c r="AC116" s="35"/>
      <c r="AD116" s="35"/>
      <c r="AE116" s="35"/>
    </row>
    <row r="117" spans="1:65" s="2" customFormat="1" ht="10.3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11" customFormat="1" ht="29.25" customHeight="1">
      <c r="A118" s="160"/>
      <c r="B118" s="161"/>
      <c r="C118" s="162" t="s">
        <v>124</v>
      </c>
      <c r="D118" s="163" t="s">
        <v>64</v>
      </c>
      <c r="E118" s="163" t="s">
        <v>60</v>
      </c>
      <c r="F118" s="163" t="s">
        <v>61</v>
      </c>
      <c r="G118" s="163" t="s">
        <v>125</v>
      </c>
      <c r="H118" s="163" t="s">
        <v>126</v>
      </c>
      <c r="I118" s="163" t="s">
        <v>127</v>
      </c>
      <c r="J118" s="164" t="s">
        <v>104</v>
      </c>
      <c r="K118" s="165" t="s">
        <v>128</v>
      </c>
      <c r="L118" s="166"/>
      <c r="M118" s="76" t="s">
        <v>1</v>
      </c>
      <c r="N118" s="77" t="s">
        <v>43</v>
      </c>
      <c r="O118" s="77" t="s">
        <v>129</v>
      </c>
      <c r="P118" s="77" t="s">
        <v>130</v>
      </c>
      <c r="Q118" s="77" t="s">
        <v>131</v>
      </c>
      <c r="R118" s="77" t="s">
        <v>132</v>
      </c>
      <c r="S118" s="77" t="s">
        <v>133</v>
      </c>
      <c r="T118" s="78" t="s">
        <v>134</v>
      </c>
      <c r="U118" s="160"/>
      <c r="V118" s="160"/>
      <c r="W118" s="160"/>
      <c r="X118" s="160"/>
      <c r="Y118" s="160"/>
      <c r="Z118" s="160"/>
      <c r="AA118" s="160"/>
      <c r="AB118" s="160"/>
      <c r="AC118" s="160"/>
      <c r="AD118" s="160"/>
      <c r="AE118" s="160"/>
    </row>
    <row r="119" spans="1:65" s="2" customFormat="1" ht="22.9" customHeight="1">
      <c r="A119" s="35"/>
      <c r="B119" s="36"/>
      <c r="C119" s="83" t="s">
        <v>135</v>
      </c>
      <c r="D119" s="37"/>
      <c r="E119" s="37"/>
      <c r="F119" s="37"/>
      <c r="G119" s="37"/>
      <c r="H119" s="37"/>
      <c r="I119" s="37"/>
      <c r="J119" s="167">
        <f>BK119</f>
        <v>0</v>
      </c>
      <c r="K119" s="37"/>
      <c r="L119" s="40"/>
      <c r="M119" s="79"/>
      <c r="N119" s="168"/>
      <c r="O119" s="80"/>
      <c r="P119" s="169">
        <f>P120</f>
        <v>0</v>
      </c>
      <c r="Q119" s="80"/>
      <c r="R119" s="169">
        <f>R120</f>
        <v>0</v>
      </c>
      <c r="S119" s="80"/>
      <c r="T119" s="170">
        <f>T120</f>
        <v>0</v>
      </c>
      <c r="U119" s="35"/>
      <c r="V119" s="35"/>
      <c r="W119" s="35"/>
      <c r="X119" s="35"/>
      <c r="Y119" s="35"/>
      <c r="Z119" s="35"/>
      <c r="AA119" s="35"/>
      <c r="AB119" s="35"/>
      <c r="AC119" s="35"/>
      <c r="AD119" s="35"/>
      <c r="AE119" s="35"/>
      <c r="AT119" s="18" t="s">
        <v>78</v>
      </c>
      <c r="AU119" s="18" t="s">
        <v>106</v>
      </c>
      <c r="BK119" s="171">
        <f>BK120</f>
        <v>0</v>
      </c>
    </row>
    <row r="120" spans="1:65" s="12" customFormat="1" ht="25.9" customHeight="1">
      <c r="B120" s="172"/>
      <c r="C120" s="173"/>
      <c r="D120" s="174" t="s">
        <v>78</v>
      </c>
      <c r="E120" s="175" t="s">
        <v>693</v>
      </c>
      <c r="F120" s="175" t="s">
        <v>694</v>
      </c>
      <c r="G120" s="173"/>
      <c r="H120" s="173"/>
      <c r="I120" s="176"/>
      <c r="J120" s="177">
        <f>BK120</f>
        <v>0</v>
      </c>
      <c r="K120" s="173"/>
      <c r="L120" s="178"/>
      <c r="M120" s="179"/>
      <c r="N120" s="180"/>
      <c r="O120" s="180"/>
      <c r="P120" s="181">
        <f>P121+P138</f>
        <v>0</v>
      </c>
      <c r="Q120" s="180"/>
      <c r="R120" s="181">
        <f>R121+R138</f>
        <v>0</v>
      </c>
      <c r="S120" s="180"/>
      <c r="T120" s="182">
        <f>T121+T138</f>
        <v>0</v>
      </c>
      <c r="AR120" s="183" t="s">
        <v>146</v>
      </c>
      <c r="AT120" s="184" t="s">
        <v>78</v>
      </c>
      <c r="AU120" s="184" t="s">
        <v>79</v>
      </c>
      <c r="AY120" s="183" t="s">
        <v>138</v>
      </c>
      <c r="BK120" s="185">
        <f>BK121+BK138</f>
        <v>0</v>
      </c>
    </row>
    <row r="121" spans="1:65" s="12" customFormat="1" ht="22.9" customHeight="1">
      <c r="B121" s="172"/>
      <c r="C121" s="173"/>
      <c r="D121" s="174" t="s">
        <v>78</v>
      </c>
      <c r="E121" s="186" t="s">
        <v>695</v>
      </c>
      <c r="F121" s="186" t="s">
        <v>696</v>
      </c>
      <c r="G121" s="173"/>
      <c r="H121" s="173"/>
      <c r="I121" s="176"/>
      <c r="J121" s="187">
        <f>BK121</f>
        <v>0</v>
      </c>
      <c r="K121" s="173"/>
      <c r="L121" s="178"/>
      <c r="M121" s="179"/>
      <c r="N121" s="180"/>
      <c r="O121" s="180"/>
      <c r="P121" s="181">
        <f>SUM(P122:P137)</f>
        <v>0</v>
      </c>
      <c r="Q121" s="180"/>
      <c r="R121" s="181">
        <f>SUM(R122:R137)</f>
        <v>0</v>
      </c>
      <c r="S121" s="180"/>
      <c r="T121" s="182">
        <f>SUM(T122:T137)</f>
        <v>0</v>
      </c>
      <c r="AR121" s="183" t="s">
        <v>146</v>
      </c>
      <c r="AT121" s="184" t="s">
        <v>78</v>
      </c>
      <c r="AU121" s="184" t="s">
        <v>87</v>
      </c>
      <c r="AY121" s="183" t="s">
        <v>138</v>
      </c>
      <c r="BK121" s="185">
        <f>SUM(BK122:BK137)</f>
        <v>0</v>
      </c>
    </row>
    <row r="122" spans="1:65" s="2" customFormat="1" ht="21.75" customHeight="1">
      <c r="A122" s="35"/>
      <c r="B122" s="36"/>
      <c r="C122" s="188" t="s">
        <v>87</v>
      </c>
      <c r="D122" s="188" t="s">
        <v>142</v>
      </c>
      <c r="E122" s="189" t="s">
        <v>697</v>
      </c>
      <c r="F122" s="190" t="s">
        <v>698</v>
      </c>
      <c r="G122" s="191" t="s">
        <v>699</v>
      </c>
      <c r="H122" s="192">
        <v>1</v>
      </c>
      <c r="I122" s="193"/>
      <c r="J122" s="194">
        <f t="shared" ref="J122:J137" si="0">ROUND(I122*H122,2)</f>
        <v>0</v>
      </c>
      <c r="K122" s="195"/>
      <c r="L122" s="40"/>
      <c r="M122" s="196" t="s">
        <v>1</v>
      </c>
      <c r="N122" s="197" t="s">
        <v>44</v>
      </c>
      <c r="O122" s="72"/>
      <c r="P122" s="198">
        <f t="shared" ref="P122:P137" si="1">O122*H122</f>
        <v>0</v>
      </c>
      <c r="Q122" s="198">
        <v>0</v>
      </c>
      <c r="R122" s="198">
        <f t="shared" ref="R122:R137" si="2">Q122*H122</f>
        <v>0</v>
      </c>
      <c r="S122" s="198">
        <v>0</v>
      </c>
      <c r="T122" s="199">
        <f t="shared" ref="T122:T137" si="3">S122*H122</f>
        <v>0</v>
      </c>
      <c r="U122" s="35"/>
      <c r="V122" s="35"/>
      <c r="W122" s="35"/>
      <c r="X122" s="35"/>
      <c r="Y122" s="35"/>
      <c r="Z122" s="35"/>
      <c r="AA122" s="35"/>
      <c r="AB122" s="35"/>
      <c r="AC122" s="35"/>
      <c r="AD122" s="35"/>
      <c r="AE122" s="35"/>
      <c r="AR122" s="200" t="s">
        <v>641</v>
      </c>
      <c r="AT122" s="200" t="s">
        <v>142</v>
      </c>
      <c r="AU122" s="200" t="s">
        <v>89</v>
      </c>
      <c r="AY122" s="18" t="s">
        <v>138</v>
      </c>
      <c r="BE122" s="201">
        <f t="shared" ref="BE122:BE137" si="4">IF(N122="základní",J122,0)</f>
        <v>0</v>
      </c>
      <c r="BF122" s="201">
        <f t="shared" ref="BF122:BF137" si="5">IF(N122="snížená",J122,0)</f>
        <v>0</v>
      </c>
      <c r="BG122" s="201">
        <f t="shared" ref="BG122:BG137" si="6">IF(N122="zákl. přenesená",J122,0)</f>
        <v>0</v>
      </c>
      <c r="BH122" s="201">
        <f t="shared" ref="BH122:BH137" si="7">IF(N122="sníž. přenesená",J122,0)</f>
        <v>0</v>
      </c>
      <c r="BI122" s="201">
        <f t="shared" ref="BI122:BI137" si="8">IF(N122="nulová",J122,0)</f>
        <v>0</v>
      </c>
      <c r="BJ122" s="18" t="s">
        <v>87</v>
      </c>
      <c r="BK122" s="201">
        <f t="shared" ref="BK122:BK137" si="9">ROUND(I122*H122,2)</f>
        <v>0</v>
      </c>
      <c r="BL122" s="18" t="s">
        <v>641</v>
      </c>
      <c r="BM122" s="200" t="s">
        <v>700</v>
      </c>
    </row>
    <row r="123" spans="1:65" s="2" customFormat="1" ht="16.5" customHeight="1">
      <c r="A123" s="35"/>
      <c r="B123" s="36"/>
      <c r="C123" s="188" t="s">
        <v>89</v>
      </c>
      <c r="D123" s="188" t="s">
        <v>142</v>
      </c>
      <c r="E123" s="189" t="s">
        <v>701</v>
      </c>
      <c r="F123" s="190" t="s">
        <v>702</v>
      </c>
      <c r="G123" s="191" t="s">
        <v>699</v>
      </c>
      <c r="H123" s="192">
        <v>1</v>
      </c>
      <c r="I123" s="193"/>
      <c r="J123" s="194">
        <f t="shared" si="0"/>
        <v>0</v>
      </c>
      <c r="K123" s="195"/>
      <c r="L123" s="40"/>
      <c r="M123" s="196" t="s">
        <v>1</v>
      </c>
      <c r="N123" s="197" t="s">
        <v>44</v>
      </c>
      <c r="O123" s="72"/>
      <c r="P123" s="198">
        <f t="shared" si="1"/>
        <v>0</v>
      </c>
      <c r="Q123" s="198">
        <v>0</v>
      </c>
      <c r="R123" s="198">
        <f t="shared" si="2"/>
        <v>0</v>
      </c>
      <c r="S123" s="198">
        <v>0</v>
      </c>
      <c r="T123" s="199">
        <f t="shared" si="3"/>
        <v>0</v>
      </c>
      <c r="U123" s="35"/>
      <c r="V123" s="35"/>
      <c r="W123" s="35"/>
      <c r="X123" s="35"/>
      <c r="Y123" s="35"/>
      <c r="Z123" s="35"/>
      <c r="AA123" s="35"/>
      <c r="AB123" s="35"/>
      <c r="AC123" s="35"/>
      <c r="AD123" s="35"/>
      <c r="AE123" s="35"/>
      <c r="AR123" s="200" t="s">
        <v>641</v>
      </c>
      <c r="AT123" s="200" t="s">
        <v>142</v>
      </c>
      <c r="AU123" s="200" t="s">
        <v>89</v>
      </c>
      <c r="AY123" s="18" t="s">
        <v>138</v>
      </c>
      <c r="BE123" s="201">
        <f t="shared" si="4"/>
        <v>0</v>
      </c>
      <c r="BF123" s="201">
        <f t="shared" si="5"/>
        <v>0</v>
      </c>
      <c r="BG123" s="201">
        <f t="shared" si="6"/>
        <v>0</v>
      </c>
      <c r="BH123" s="201">
        <f t="shared" si="7"/>
        <v>0</v>
      </c>
      <c r="BI123" s="201">
        <f t="shared" si="8"/>
        <v>0</v>
      </c>
      <c r="BJ123" s="18" t="s">
        <v>87</v>
      </c>
      <c r="BK123" s="201">
        <f t="shared" si="9"/>
        <v>0</v>
      </c>
      <c r="BL123" s="18" t="s">
        <v>641</v>
      </c>
      <c r="BM123" s="200" t="s">
        <v>703</v>
      </c>
    </row>
    <row r="124" spans="1:65" s="2" customFormat="1" ht="16.5" customHeight="1">
      <c r="A124" s="35"/>
      <c r="B124" s="36"/>
      <c r="C124" s="188" t="s">
        <v>147</v>
      </c>
      <c r="D124" s="188" t="s">
        <v>142</v>
      </c>
      <c r="E124" s="189" t="s">
        <v>704</v>
      </c>
      <c r="F124" s="190" t="s">
        <v>705</v>
      </c>
      <c r="G124" s="191" t="s">
        <v>699</v>
      </c>
      <c r="H124" s="192">
        <v>1</v>
      </c>
      <c r="I124" s="193"/>
      <c r="J124" s="194">
        <f t="shared" si="0"/>
        <v>0</v>
      </c>
      <c r="K124" s="195"/>
      <c r="L124" s="40"/>
      <c r="M124" s="196" t="s">
        <v>1</v>
      </c>
      <c r="N124" s="197" t="s">
        <v>44</v>
      </c>
      <c r="O124" s="72"/>
      <c r="P124" s="198">
        <f t="shared" si="1"/>
        <v>0</v>
      </c>
      <c r="Q124" s="198">
        <v>0</v>
      </c>
      <c r="R124" s="198">
        <f t="shared" si="2"/>
        <v>0</v>
      </c>
      <c r="S124" s="198">
        <v>0</v>
      </c>
      <c r="T124" s="199">
        <f t="shared" si="3"/>
        <v>0</v>
      </c>
      <c r="U124" s="35"/>
      <c r="V124" s="35"/>
      <c r="W124" s="35"/>
      <c r="X124" s="35"/>
      <c r="Y124" s="35"/>
      <c r="Z124" s="35"/>
      <c r="AA124" s="35"/>
      <c r="AB124" s="35"/>
      <c r="AC124" s="35"/>
      <c r="AD124" s="35"/>
      <c r="AE124" s="35"/>
      <c r="AR124" s="200" t="s">
        <v>641</v>
      </c>
      <c r="AT124" s="200" t="s">
        <v>142</v>
      </c>
      <c r="AU124" s="200" t="s">
        <v>89</v>
      </c>
      <c r="AY124" s="18" t="s">
        <v>138</v>
      </c>
      <c r="BE124" s="201">
        <f t="shared" si="4"/>
        <v>0</v>
      </c>
      <c r="BF124" s="201">
        <f t="shared" si="5"/>
        <v>0</v>
      </c>
      <c r="BG124" s="201">
        <f t="shared" si="6"/>
        <v>0</v>
      </c>
      <c r="BH124" s="201">
        <f t="shared" si="7"/>
        <v>0</v>
      </c>
      <c r="BI124" s="201">
        <f t="shared" si="8"/>
        <v>0</v>
      </c>
      <c r="BJ124" s="18" t="s">
        <v>87</v>
      </c>
      <c r="BK124" s="201">
        <f t="shared" si="9"/>
        <v>0</v>
      </c>
      <c r="BL124" s="18" t="s">
        <v>641</v>
      </c>
      <c r="BM124" s="200" t="s">
        <v>706</v>
      </c>
    </row>
    <row r="125" spans="1:65" s="2" customFormat="1" ht="21.75" customHeight="1">
      <c r="A125" s="35"/>
      <c r="B125" s="36"/>
      <c r="C125" s="188" t="s">
        <v>146</v>
      </c>
      <c r="D125" s="188" t="s">
        <v>142</v>
      </c>
      <c r="E125" s="189" t="s">
        <v>707</v>
      </c>
      <c r="F125" s="190" t="s">
        <v>708</v>
      </c>
      <c r="G125" s="191" t="s">
        <v>699</v>
      </c>
      <c r="H125" s="192">
        <v>1</v>
      </c>
      <c r="I125" s="193"/>
      <c r="J125" s="194">
        <f t="shared" si="0"/>
        <v>0</v>
      </c>
      <c r="K125" s="195"/>
      <c r="L125" s="40"/>
      <c r="M125" s="196" t="s">
        <v>1</v>
      </c>
      <c r="N125" s="197" t="s">
        <v>44</v>
      </c>
      <c r="O125" s="72"/>
      <c r="P125" s="198">
        <f t="shared" si="1"/>
        <v>0</v>
      </c>
      <c r="Q125" s="198">
        <v>0</v>
      </c>
      <c r="R125" s="198">
        <f t="shared" si="2"/>
        <v>0</v>
      </c>
      <c r="S125" s="198">
        <v>0</v>
      </c>
      <c r="T125" s="199">
        <f t="shared" si="3"/>
        <v>0</v>
      </c>
      <c r="U125" s="35"/>
      <c r="V125" s="35"/>
      <c r="W125" s="35"/>
      <c r="X125" s="35"/>
      <c r="Y125" s="35"/>
      <c r="Z125" s="35"/>
      <c r="AA125" s="35"/>
      <c r="AB125" s="35"/>
      <c r="AC125" s="35"/>
      <c r="AD125" s="35"/>
      <c r="AE125" s="35"/>
      <c r="AR125" s="200" t="s">
        <v>641</v>
      </c>
      <c r="AT125" s="200" t="s">
        <v>142</v>
      </c>
      <c r="AU125" s="200" t="s">
        <v>89</v>
      </c>
      <c r="AY125" s="18" t="s">
        <v>138</v>
      </c>
      <c r="BE125" s="201">
        <f t="shared" si="4"/>
        <v>0</v>
      </c>
      <c r="BF125" s="201">
        <f t="shared" si="5"/>
        <v>0</v>
      </c>
      <c r="BG125" s="201">
        <f t="shared" si="6"/>
        <v>0</v>
      </c>
      <c r="BH125" s="201">
        <f t="shared" si="7"/>
        <v>0</v>
      </c>
      <c r="BI125" s="201">
        <f t="shared" si="8"/>
        <v>0</v>
      </c>
      <c r="BJ125" s="18" t="s">
        <v>87</v>
      </c>
      <c r="BK125" s="201">
        <f t="shared" si="9"/>
        <v>0</v>
      </c>
      <c r="BL125" s="18" t="s">
        <v>641</v>
      </c>
      <c r="BM125" s="200" t="s">
        <v>709</v>
      </c>
    </row>
    <row r="126" spans="1:65" s="2" customFormat="1" ht="44.25" customHeight="1">
      <c r="A126" s="35"/>
      <c r="B126" s="36"/>
      <c r="C126" s="188" t="s">
        <v>171</v>
      </c>
      <c r="D126" s="188" t="s">
        <v>142</v>
      </c>
      <c r="E126" s="189" t="s">
        <v>710</v>
      </c>
      <c r="F126" s="190" t="s">
        <v>711</v>
      </c>
      <c r="G126" s="191" t="s">
        <v>699</v>
      </c>
      <c r="H126" s="192">
        <v>1</v>
      </c>
      <c r="I126" s="193"/>
      <c r="J126" s="194">
        <f t="shared" si="0"/>
        <v>0</v>
      </c>
      <c r="K126" s="195"/>
      <c r="L126" s="40"/>
      <c r="M126" s="196" t="s">
        <v>1</v>
      </c>
      <c r="N126" s="197" t="s">
        <v>44</v>
      </c>
      <c r="O126" s="72"/>
      <c r="P126" s="198">
        <f t="shared" si="1"/>
        <v>0</v>
      </c>
      <c r="Q126" s="198">
        <v>0</v>
      </c>
      <c r="R126" s="198">
        <f t="shared" si="2"/>
        <v>0</v>
      </c>
      <c r="S126" s="198">
        <v>0</v>
      </c>
      <c r="T126" s="199">
        <f t="shared" si="3"/>
        <v>0</v>
      </c>
      <c r="U126" s="35"/>
      <c r="V126" s="35"/>
      <c r="W126" s="35"/>
      <c r="X126" s="35"/>
      <c r="Y126" s="35"/>
      <c r="Z126" s="35"/>
      <c r="AA126" s="35"/>
      <c r="AB126" s="35"/>
      <c r="AC126" s="35"/>
      <c r="AD126" s="35"/>
      <c r="AE126" s="35"/>
      <c r="AR126" s="200" t="s">
        <v>641</v>
      </c>
      <c r="AT126" s="200" t="s">
        <v>142</v>
      </c>
      <c r="AU126" s="200" t="s">
        <v>89</v>
      </c>
      <c r="AY126" s="18" t="s">
        <v>138</v>
      </c>
      <c r="BE126" s="201">
        <f t="shared" si="4"/>
        <v>0</v>
      </c>
      <c r="BF126" s="201">
        <f t="shared" si="5"/>
        <v>0</v>
      </c>
      <c r="BG126" s="201">
        <f t="shared" si="6"/>
        <v>0</v>
      </c>
      <c r="BH126" s="201">
        <f t="shared" si="7"/>
        <v>0</v>
      </c>
      <c r="BI126" s="201">
        <f t="shared" si="8"/>
        <v>0</v>
      </c>
      <c r="BJ126" s="18" t="s">
        <v>87</v>
      </c>
      <c r="BK126" s="201">
        <f t="shared" si="9"/>
        <v>0</v>
      </c>
      <c r="BL126" s="18" t="s">
        <v>641</v>
      </c>
      <c r="BM126" s="200" t="s">
        <v>712</v>
      </c>
    </row>
    <row r="127" spans="1:65" s="2" customFormat="1" ht="55.5" customHeight="1">
      <c r="A127" s="35"/>
      <c r="B127" s="36"/>
      <c r="C127" s="188" t="s">
        <v>177</v>
      </c>
      <c r="D127" s="188" t="s">
        <v>142</v>
      </c>
      <c r="E127" s="189" t="s">
        <v>713</v>
      </c>
      <c r="F127" s="190" t="s">
        <v>714</v>
      </c>
      <c r="G127" s="191" t="s">
        <v>699</v>
      </c>
      <c r="H127" s="192">
        <v>1</v>
      </c>
      <c r="I127" s="193"/>
      <c r="J127" s="194">
        <f t="shared" si="0"/>
        <v>0</v>
      </c>
      <c r="K127" s="195"/>
      <c r="L127" s="40"/>
      <c r="M127" s="196" t="s">
        <v>1</v>
      </c>
      <c r="N127" s="197" t="s">
        <v>44</v>
      </c>
      <c r="O127" s="72"/>
      <c r="P127" s="198">
        <f t="shared" si="1"/>
        <v>0</v>
      </c>
      <c r="Q127" s="198">
        <v>0</v>
      </c>
      <c r="R127" s="198">
        <f t="shared" si="2"/>
        <v>0</v>
      </c>
      <c r="S127" s="198">
        <v>0</v>
      </c>
      <c r="T127" s="199">
        <f t="shared" si="3"/>
        <v>0</v>
      </c>
      <c r="U127" s="35"/>
      <c r="V127" s="35"/>
      <c r="W127" s="35"/>
      <c r="X127" s="35"/>
      <c r="Y127" s="35"/>
      <c r="Z127" s="35"/>
      <c r="AA127" s="35"/>
      <c r="AB127" s="35"/>
      <c r="AC127" s="35"/>
      <c r="AD127" s="35"/>
      <c r="AE127" s="35"/>
      <c r="AR127" s="200" t="s">
        <v>641</v>
      </c>
      <c r="AT127" s="200" t="s">
        <v>142</v>
      </c>
      <c r="AU127" s="200" t="s">
        <v>89</v>
      </c>
      <c r="AY127" s="18" t="s">
        <v>138</v>
      </c>
      <c r="BE127" s="201">
        <f t="shared" si="4"/>
        <v>0</v>
      </c>
      <c r="BF127" s="201">
        <f t="shared" si="5"/>
        <v>0</v>
      </c>
      <c r="BG127" s="201">
        <f t="shared" si="6"/>
        <v>0</v>
      </c>
      <c r="BH127" s="201">
        <f t="shared" si="7"/>
        <v>0</v>
      </c>
      <c r="BI127" s="201">
        <f t="shared" si="8"/>
        <v>0</v>
      </c>
      <c r="BJ127" s="18" t="s">
        <v>87</v>
      </c>
      <c r="BK127" s="201">
        <f t="shared" si="9"/>
        <v>0</v>
      </c>
      <c r="BL127" s="18" t="s">
        <v>641</v>
      </c>
      <c r="BM127" s="200" t="s">
        <v>715</v>
      </c>
    </row>
    <row r="128" spans="1:65" s="2" customFormat="1" ht="33" customHeight="1">
      <c r="A128" s="35"/>
      <c r="B128" s="36"/>
      <c r="C128" s="188" t="s">
        <v>183</v>
      </c>
      <c r="D128" s="188" t="s">
        <v>142</v>
      </c>
      <c r="E128" s="189" t="s">
        <v>716</v>
      </c>
      <c r="F128" s="190" t="s">
        <v>717</v>
      </c>
      <c r="G128" s="191" t="s">
        <v>699</v>
      </c>
      <c r="H128" s="192">
        <v>1</v>
      </c>
      <c r="I128" s="193"/>
      <c r="J128" s="194">
        <f t="shared" si="0"/>
        <v>0</v>
      </c>
      <c r="K128" s="195"/>
      <c r="L128" s="40"/>
      <c r="M128" s="196" t="s">
        <v>1</v>
      </c>
      <c r="N128" s="197" t="s">
        <v>44</v>
      </c>
      <c r="O128" s="72"/>
      <c r="P128" s="198">
        <f t="shared" si="1"/>
        <v>0</v>
      </c>
      <c r="Q128" s="198">
        <v>0</v>
      </c>
      <c r="R128" s="198">
        <f t="shared" si="2"/>
        <v>0</v>
      </c>
      <c r="S128" s="198">
        <v>0</v>
      </c>
      <c r="T128" s="199">
        <f t="shared" si="3"/>
        <v>0</v>
      </c>
      <c r="U128" s="35"/>
      <c r="V128" s="35"/>
      <c r="W128" s="35"/>
      <c r="X128" s="35"/>
      <c r="Y128" s="35"/>
      <c r="Z128" s="35"/>
      <c r="AA128" s="35"/>
      <c r="AB128" s="35"/>
      <c r="AC128" s="35"/>
      <c r="AD128" s="35"/>
      <c r="AE128" s="35"/>
      <c r="AR128" s="200" t="s">
        <v>641</v>
      </c>
      <c r="AT128" s="200" t="s">
        <v>142</v>
      </c>
      <c r="AU128" s="200" t="s">
        <v>89</v>
      </c>
      <c r="AY128" s="18" t="s">
        <v>138</v>
      </c>
      <c r="BE128" s="201">
        <f t="shared" si="4"/>
        <v>0</v>
      </c>
      <c r="BF128" s="201">
        <f t="shared" si="5"/>
        <v>0</v>
      </c>
      <c r="BG128" s="201">
        <f t="shared" si="6"/>
        <v>0</v>
      </c>
      <c r="BH128" s="201">
        <f t="shared" si="7"/>
        <v>0</v>
      </c>
      <c r="BI128" s="201">
        <f t="shared" si="8"/>
        <v>0</v>
      </c>
      <c r="BJ128" s="18" t="s">
        <v>87</v>
      </c>
      <c r="BK128" s="201">
        <f t="shared" si="9"/>
        <v>0</v>
      </c>
      <c r="BL128" s="18" t="s">
        <v>641</v>
      </c>
      <c r="BM128" s="200" t="s">
        <v>718</v>
      </c>
    </row>
    <row r="129" spans="1:65" s="2" customFormat="1" ht="33" customHeight="1">
      <c r="A129" s="35"/>
      <c r="B129" s="36"/>
      <c r="C129" s="188" t="s">
        <v>193</v>
      </c>
      <c r="D129" s="188" t="s">
        <v>142</v>
      </c>
      <c r="E129" s="189" t="s">
        <v>719</v>
      </c>
      <c r="F129" s="190" t="s">
        <v>720</v>
      </c>
      <c r="G129" s="191" t="s">
        <v>699</v>
      </c>
      <c r="H129" s="192">
        <v>1</v>
      </c>
      <c r="I129" s="193"/>
      <c r="J129" s="194">
        <f t="shared" si="0"/>
        <v>0</v>
      </c>
      <c r="K129" s="195"/>
      <c r="L129" s="40"/>
      <c r="M129" s="196" t="s">
        <v>1</v>
      </c>
      <c r="N129" s="197" t="s">
        <v>44</v>
      </c>
      <c r="O129" s="72"/>
      <c r="P129" s="198">
        <f t="shared" si="1"/>
        <v>0</v>
      </c>
      <c r="Q129" s="198">
        <v>0</v>
      </c>
      <c r="R129" s="198">
        <f t="shared" si="2"/>
        <v>0</v>
      </c>
      <c r="S129" s="198">
        <v>0</v>
      </c>
      <c r="T129" s="199">
        <f t="shared" si="3"/>
        <v>0</v>
      </c>
      <c r="U129" s="35"/>
      <c r="V129" s="35"/>
      <c r="W129" s="35"/>
      <c r="X129" s="35"/>
      <c r="Y129" s="35"/>
      <c r="Z129" s="35"/>
      <c r="AA129" s="35"/>
      <c r="AB129" s="35"/>
      <c r="AC129" s="35"/>
      <c r="AD129" s="35"/>
      <c r="AE129" s="35"/>
      <c r="AR129" s="200" t="s">
        <v>641</v>
      </c>
      <c r="AT129" s="200" t="s">
        <v>142</v>
      </c>
      <c r="AU129" s="200" t="s">
        <v>89</v>
      </c>
      <c r="AY129" s="18" t="s">
        <v>138</v>
      </c>
      <c r="BE129" s="201">
        <f t="shared" si="4"/>
        <v>0</v>
      </c>
      <c r="BF129" s="201">
        <f t="shared" si="5"/>
        <v>0</v>
      </c>
      <c r="BG129" s="201">
        <f t="shared" si="6"/>
        <v>0</v>
      </c>
      <c r="BH129" s="201">
        <f t="shared" si="7"/>
        <v>0</v>
      </c>
      <c r="BI129" s="201">
        <f t="shared" si="8"/>
        <v>0</v>
      </c>
      <c r="BJ129" s="18" t="s">
        <v>87</v>
      </c>
      <c r="BK129" s="201">
        <f t="shared" si="9"/>
        <v>0</v>
      </c>
      <c r="BL129" s="18" t="s">
        <v>641</v>
      </c>
      <c r="BM129" s="200" t="s">
        <v>721</v>
      </c>
    </row>
    <row r="130" spans="1:65" s="2" customFormat="1" ht="55.5" customHeight="1">
      <c r="A130" s="35"/>
      <c r="B130" s="36"/>
      <c r="C130" s="188" t="s">
        <v>201</v>
      </c>
      <c r="D130" s="188" t="s">
        <v>142</v>
      </c>
      <c r="E130" s="189" t="s">
        <v>722</v>
      </c>
      <c r="F130" s="190" t="s">
        <v>723</v>
      </c>
      <c r="G130" s="191" t="s">
        <v>699</v>
      </c>
      <c r="H130" s="192">
        <v>1</v>
      </c>
      <c r="I130" s="193"/>
      <c r="J130" s="194">
        <f t="shared" si="0"/>
        <v>0</v>
      </c>
      <c r="K130" s="195"/>
      <c r="L130" s="40"/>
      <c r="M130" s="196" t="s">
        <v>1</v>
      </c>
      <c r="N130" s="197" t="s">
        <v>44</v>
      </c>
      <c r="O130" s="72"/>
      <c r="P130" s="198">
        <f t="shared" si="1"/>
        <v>0</v>
      </c>
      <c r="Q130" s="198">
        <v>0</v>
      </c>
      <c r="R130" s="198">
        <f t="shared" si="2"/>
        <v>0</v>
      </c>
      <c r="S130" s="198">
        <v>0</v>
      </c>
      <c r="T130" s="199">
        <f t="shared" si="3"/>
        <v>0</v>
      </c>
      <c r="U130" s="35"/>
      <c r="V130" s="35"/>
      <c r="W130" s="35"/>
      <c r="X130" s="35"/>
      <c r="Y130" s="35"/>
      <c r="Z130" s="35"/>
      <c r="AA130" s="35"/>
      <c r="AB130" s="35"/>
      <c r="AC130" s="35"/>
      <c r="AD130" s="35"/>
      <c r="AE130" s="35"/>
      <c r="AR130" s="200" t="s">
        <v>641</v>
      </c>
      <c r="AT130" s="200" t="s">
        <v>142</v>
      </c>
      <c r="AU130" s="200" t="s">
        <v>89</v>
      </c>
      <c r="AY130" s="18" t="s">
        <v>138</v>
      </c>
      <c r="BE130" s="201">
        <f t="shared" si="4"/>
        <v>0</v>
      </c>
      <c r="BF130" s="201">
        <f t="shared" si="5"/>
        <v>0</v>
      </c>
      <c r="BG130" s="201">
        <f t="shared" si="6"/>
        <v>0</v>
      </c>
      <c r="BH130" s="201">
        <f t="shared" si="7"/>
        <v>0</v>
      </c>
      <c r="BI130" s="201">
        <f t="shared" si="8"/>
        <v>0</v>
      </c>
      <c r="BJ130" s="18" t="s">
        <v>87</v>
      </c>
      <c r="BK130" s="201">
        <f t="shared" si="9"/>
        <v>0</v>
      </c>
      <c r="BL130" s="18" t="s">
        <v>641</v>
      </c>
      <c r="BM130" s="200" t="s">
        <v>724</v>
      </c>
    </row>
    <row r="131" spans="1:65" s="2" customFormat="1" ht="33" customHeight="1">
      <c r="A131" s="35"/>
      <c r="B131" s="36"/>
      <c r="C131" s="188" t="s">
        <v>207</v>
      </c>
      <c r="D131" s="188" t="s">
        <v>142</v>
      </c>
      <c r="E131" s="189" t="s">
        <v>725</v>
      </c>
      <c r="F131" s="190" t="s">
        <v>726</v>
      </c>
      <c r="G131" s="191" t="s">
        <v>699</v>
      </c>
      <c r="H131" s="192">
        <v>1</v>
      </c>
      <c r="I131" s="193"/>
      <c r="J131" s="194">
        <f t="shared" si="0"/>
        <v>0</v>
      </c>
      <c r="K131" s="195"/>
      <c r="L131" s="40"/>
      <c r="M131" s="196" t="s">
        <v>1</v>
      </c>
      <c r="N131" s="197" t="s">
        <v>44</v>
      </c>
      <c r="O131" s="72"/>
      <c r="P131" s="198">
        <f t="shared" si="1"/>
        <v>0</v>
      </c>
      <c r="Q131" s="198">
        <v>0</v>
      </c>
      <c r="R131" s="198">
        <f t="shared" si="2"/>
        <v>0</v>
      </c>
      <c r="S131" s="198">
        <v>0</v>
      </c>
      <c r="T131" s="199">
        <f t="shared" si="3"/>
        <v>0</v>
      </c>
      <c r="U131" s="35"/>
      <c r="V131" s="35"/>
      <c r="W131" s="35"/>
      <c r="X131" s="35"/>
      <c r="Y131" s="35"/>
      <c r="Z131" s="35"/>
      <c r="AA131" s="35"/>
      <c r="AB131" s="35"/>
      <c r="AC131" s="35"/>
      <c r="AD131" s="35"/>
      <c r="AE131" s="35"/>
      <c r="AR131" s="200" t="s">
        <v>641</v>
      </c>
      <c r="AT131" s="200" t="s">
        <v>142</v>
      </c>
      <c r="AU131" s="200" t="s">
        <v>89</v>
      </c>
      <c r="AY131" s="18" t="s">
        <v>138</v>
      </c>
      <c r="BE131" s="201">
        <f t="shared" si="4"/>
        <v>0</v>
      </c>
      <c r="BF131" s="201">
        <f t="shared" si="5"/>
        <v>0</v>
      </c>
      <c r="BG131" s="201">
        <f t="shared" si="6"/>
        <v>0</v>
      </c>
      <c r="BH131" s="201">
        <f t="shared" si="7"/>
        <v>0</v>
      </c>
      <c r="BI131" s="201">
        <f t="shared" si="8"/>
        <v>0</v>
      </c>
      <c r="BJ131" s="18" t="s">
        <v>87</v>
      </c>
      <c r="BK131" s="201">
        <f t="shared" si="9"/>
        <v>0</v>
      </c>
      <c r="BL131" s="18" t="s">
        <v>641</v>
      </c>
      <c r="BM131" s="200" t="s">
        <v>727</v>
      </c>
    </row>
    <row r="132" spans="1:65" s="2" customFormat="1" ht="21.75" customHeight="1">
      <c r="A132" s="35"/>
      <c r="B132" s="36"/>
      <c r="C132" s="188" t="s">
        <v>212</v>
      </c>
      <c r="D132" s="188" t="s">
        <v>142</v>
      </c>
      <c r="E132" s="189" t="s">
        <v>728</v>
      </c>
      <c r="F132" s="190" t="s">
        <v>729</v>
      </c>
      <c r="G132" s="191" t="s">
        <v>390</v>
      </c>
      <c r="H132" s="192">
        <v>1</v>
      </c>
      <c r="I132" s="193"/>
      <c r="J132" s="194">
        <f t="shared" si="0"/>
        <v>0</v>
      </c>
      <c r="K132" s="195"/>
      <c r="L132" s="40"/>
      <c r="M132" s="196" t="s">
        <v>1</v>
      </c>
      <c r="N132" s="197" t="s">
        <v>44</v>
      </c>
      <c r="O132" s="72"/>
      <c r="P132" s="198">
        <f t="shared" si="1"/>
        <v>0</v>
      </c>
      <c r="Q132" s="198">
        <v>0</v>
      </c>
      <c r="R132" s="198">
        <f t="shared" si="2"/>
        <v>0</v>
      </c>
      <c r="S132" s="198">
        <v>0</v>
      </c>
      <c r="T132" s="199">
        <f t="shared" si="3"/>
        <v>0</v>
      </c>
      <c r="U132" s="35"/>
      <c r="V132" s="35"/>
      <c r="W132" s="35"/>
      <c r="X132" s="35"/>
      <c r="Y132" s="35"/>
      <c r="Z132" s="35"/>
      <c r="AA132" s="35"/>
      <c r="AB132" s="35"/>
      <c r="AC132" s="35"/>
      <c r="AD132" s="35"/>
      <c r="AE132" s="35"/>
      <c r="AR132" s="200" t="s">
        <v>641</v>
      </c>
      <c r="AT132" s="200" t="s">
        <v>142</v>
      </c>
      <c r="AU132" s="200" t="s">
        <v>89</v>
      </c>
      <c r="AY132" s="18" t="s">
        <v>138</v>
      </c>
      <c r="BE132" s="201">
        <f t="shared" si="4"/>
        <v>0</v>
      </c>
      <c r="BF132" s="201">
        <f t="shared" si="5"/>
        <v>0</v>
      </c>
      <c r="BG132" s="201">
        <f t="shared" si="6"/>
        <v>0</v>
      </c>
      <c r="BH132" s="201">
        <f t="shared" si="7"/>
        <v>0</v>
      </c>
      <c r="BI132" s="201">
        <f t="shared" si="8"/>
        <v>0</v>
      </c>
      <c r="BJ132" s="18" t="s">
        <v>87</v>
      </c>
      <c r="BK132" s="201">
        <f t="shared" si="9"/>
        <v>0</v>
      </c>
      <c r="BL132" s="18" t="s">
        <v>641</v>
      </c>
      <c r="BM132" s="200" t="s">
        <v>730</v>
      </c>
    </row>
    <row r="133" spans="1:65" s="2" customFormat="1" ht="16.5" customHeight="1">
      <c r="A133" s="35"/>
      <c r="B133" s="36"/>
      <c r="C133" s="188" t="s">
        <v>221</v>
      </c>
      <c r="D133" s="188" t="s">
        <v>142</v>
      </c>
      <c r="E133" s="189" t="s">
        <v>731</v>
      </c>
      <c r="F133" s="190" t="s">
        <v>732</v>
      </c>
      <c r="G133" s="191" t="s">
        <v>699</v>
      </c>
      <c r="H133" s="192">
        <v>1</v>
      </c>
      <c r="I133" s="193"/>
      <c r="J133" s="194">
        <f t="shared" si="0"/>
        <v>0</v>
      </c>
      <c r="K133" s="195"/>
      <c r="L133" s="40"/>
      <c r="M133" s="196" t="s">
        <v>1</v>
      </c>
      <c r="N133" s="197" t="s">
        <v>44</v>
      </c>
      <c r="O133" s="72"/>
      <c r="P133" s="198">
        <f t="shared" si="1"/>
        <v>0</v>
      </c>
      <c r="Q133" s="198">
        <v>0</v>
      </c>
      <c r="R133" s="198">
        <f t="shared" si="2"/>
        <v>0</v>
      </c>
      <c r="S133" s="198">
        <v>0</v>
      </c>
      <c r="T133" s="199">
        <f t="shared" si="3"/>
        <v>0</v>
      </c>
      <c r="U133" s="35"/>
      <c r="V133" s="35"/>
      <c r="W133" s="35"/>
      <c r="X133" s="35"/>
      <c r="Y133" s="35"/>
      <c r="Z133" s="35"/>
      <c r="AA133" s="35"/>
      <c r="AB133" s="35"/>
      <c r="AC133" s="35"/>
      <c r="AD133" s="35"/>
      <c r="AE133" s="35"/>
      <c r="AR133" s="200" t="s">
        <v>641</v>
      </c>
      <c r="AT133" s="200" t="s">
        <v>142</v>
      </c>
      <c r="AU133" s="200" t="s">
        <v>89</v>
      </c>
      <c r="AY133" s="18" t="s">
        <v>138</v>
      </c>
      <c r="BE133" s="201">
        <f t="shared" si="4"/>
        <v>0</v>
      </c>
      <c r="BF133" s="201">
        <f t="shared" si="5"/>
        <v>0</v>
      </c>
      <c r="BG133" s="201">
        <f t="shared" si="6"/>
        <v>0</v>
      </c>
      <c r="BH133" s="201">
        <f t="shared" si="7"/>
        <v>0</v>
      </c>
      <c r="BI133" s="201">
        <f t="shared" si="8"/>
        <v>0</v>
      </c>
      <c r="BJ133" s="18" t="s">
        <v>87</v>
      </c>
      <c r="BK133" s="201">
        <f t="shared" si="9"/>
        <v>0</v>
      </c>
      <c r="BL133" s="18" t="s">
        <v>641</v>
      </c>
      <c r="BM133" s="200" t="s">
        <v>733</v>
      </c>
    </row>
    <row r="134" spans="1:65" s="2" customFormat="1" ht="21.75" customHeight="1">
      <c r="A134" s="35"/>
      <c r="B134" s="36"/>
      <c r="C134" s="188" t="s">
        <v>230</v>
      </c>
      <c r="D134" s="188" t="s">
        <v>142</v>
      </c>
      <c r="E134" s="189" t="s">
        <v>734</v>
      </c>
      <c r="F134" s="190" t="s">
        <v>735</v>
      </c>
      <c r="G134" s="191" t="s">
        <v>699</v>
      </c>
      <c r="H134" s="192">
        <v>1</v>
      </c>
      <c r="I134" s="193"/>
      <c r="J134" s="194">
        <f t="shared" si="0"/>
        <v>0</v>
      </c>
      <c r="K134" s="195"/>
      <c r="L134" s="40"/>
      <c r="M134" s="196" t="s">
        <v>1</v>
      </c>
      <c r="N134" s="197" t="s">
        <v>44</v>
      </c>
      <c r="O134" s="72"/>
      <c r="P134" s="198">
        <f t="shared" si="1"/>
        <v>0</v>
      </c>
      <c r="Q134" s="198">
        <v>0</v>
      </c>
      <c r="R134" s="198">
        <f t="shared" si="2"/>
        <v>0</v>
      </c>
      <c r="S134" s="198">
        <v>0</v>
      </c>
      <c r="T134" s="199">
        <f t="shared" si="3"/>
        <v>0</v>
      </c>
      <c r="U134" s="35"/>
      <c r="V134" s="35"/>
      <c r="W134" s="35"/>
      <c r="X134" s="35"/>
      <c r="Y134" s="35"/>
      <c r="Z134" s="35"/>
      <c r="AA134" s="35"/>
      <c r="AB134" s="35"/>
      <c r="AC134" s="35"/>
      <c r="AD134" s="35"/>
      <c r="AE134" s="35"/>
      <c r="AR134" s="200" t="s">
        <v>641</v>
      </c>
      <c r="AT134" s="200" t="s">
        <v>142</v>
      </c>
      <c r="AU134" s="200" t="s">
        <v>89</v>
      </c>
      <c r="AY134" s="18" t="s">
        <v>138</v>
      </c>
      <c r="BE134" s="201">
        <f t="shared" si="4"/>
        <v>0</v>
      </c>
      <c r="BF134" s="201">
        <f t="shared" si="5"/>
        <v>0</v>
      </c>
      <c r="BG134" s="201">
        <f t="shared" si="6"/>
        <v>0</v>
      </c>
      <c r="BH134" s="201">
        <f t="shared" si="7"/>
        <v>0</v>
      </c>
      <c r="BI134" s="201">
        <f t="shared" si="8"/>
        <v>0</v>
      </c>
      <c r="BJ134" s="18" t="s">
        <v>87</v>
      </c>
      <c r="BK134" s="201">
        <f t="shared" si="9"/>
        <v>0</v>
      </c>
      <c r="BL134" s="18" t="s">
        <v>641</v>
      </c>
      <c r="BM134" s="200" t="s">
        <v>736</v>
      </c>
    </row>
    <row r="135" spans="1:65" s="2" customFormat="1" ht="16.5" customHeight="1">
      <c r="A135" s="35"/>
      <c r="B135" s="36"/>
      <c r="C135" s="188" t="s">
        <v>235</v>
      </c>
      <c r="D135" s="188" t="s">
        <v>142</v>
      </c>
      <c r="E135" s="189" t="s">
        <v>737</v>
      </c>
      <c r="F135" s="190" t="s">
        <v>738</v>
      </c>
      <c r="G135" s="191" t="s">
        <v>699</v>
      </c>
      <c r="H135" s="192">
        <v>1</v>
      </c>
      <c r="I135" s="193"/>
      <c r="J135" s="194">
        <f t="shared" si="0"/>
        <v>0</v>
      </c>
      <c r="K135" s="195"/>
      <c r="L135" s="40"/>
      <c r="M135" s="196" t="s">
        <v>1</v>
      </c>
      <c r="N135" s="197" t="s">
        <v>44</v>
      </c>
      <c r="O135" s="72"/>
      <c r="P135" s="198">
        <f t="shared" si="1"/>
        <v>0</v>
      </c>
      <c r="Q135" s="198">
        <v>0</v>
      </c>
      <c r="R135" s="198">
        <f t="shared" si="2"/>
        <v>0</v>
      </c>
      <c r="S135" s="198">
        <v>0</v>
      </c>
      <c r="T135" s="199">
        <f t="shared" si="3"/>
        <v>0</v>
      </c>
      <c r="U135" s="35"/>
      <c r="V135" s="35"/>
      <c r="W135" s="35"/>
      <c r="X135" s="35"/>
      <c r="Y135" s="35"/>
      <c r="Z135" s="35"/>
      <c r="AA135" s="35"/>
      <c r="AB135" s="35"/>
      <c r="AC135" s="35"/>
      <c r="AD135" s="35"/>
      <c r="AE135" s="35"/>
      <c r="AR135" s="200" t="s">
        <v>641</v>
      </c>
      <c r="AT135" s="200" t="s">
        <v>142</v>
      </c>
      <c r="AU135" s="200" t="s">
        <v>89</v>
      </c>
      <c r="AY135" s="18" t="s">
        <v>138</v>
      </c>
      <c r="BE135" s="201">
        <f t="shared" si="4"/>
        <v>0</v>
      </c>
      <c r="BF135" s="201">
        <f t="shared" si="5"/>
        <v>0</v>
      </c>
      <c r="BG135" s="201">
        <f t="shared" si="6"/>
        <v>0</v>
      </c>
      <c r="BH135" s="201">
        <f t="shared" si="7"/>
        <v>0</v>
      </c>
      <c r="BI135" s="201">
        <f t="shared" si="8"/>
        <v>0</v>
      </c>
      <c r="BJ135" s="18" t="s">
        <v>87</v>
      </c>
      <c r="BK135" s="201">
        <f t="shared" si="9"/>
        <v>0</v>
      </c>
      <c r="BL135" s="18" t="s">
        <v>641</v>
      </c>
      <c r="BM135" s="200" t="s">
        <v>739</v>
      </c>
    </row>
    <row r="136" spans="1:65" s="2" customFormat="1" ht="21.75" customHeight="1">
      <c r="A136" s="35"/>
      <c r="B136" s="36"/>
      <c r="C136" s="188" t="s">
        <v>8</v>
      </c>
      <c r="D136" s="188" t="s">
        <v>142</v>
      </c>
      <c r="E136" s="189" t="s">
        <v>740</v>
      </c>
      <c r="F136" s="190" t="s">
        <v>741</v>
      </c>
      <c r="G136" s="191" t="s">
        <v>699</v>
      </c>
      <c r="H136" s="192">
        <v>1</v>
      </c>
      <c r="I136" s="193"/>
      <c r="J136" s="194">
        <f t="shared" si="0"/>
        <v>0</v>
      </c>
      <c r="K136" s="195"/>
      <c r="L136" s="40"/>
      <c r="M136" s="196" t="s">
        <v>1</v>
      </c>
      <c r="N136" s="197" t="s">
        <v>44</v>
      </c>
      <c r="O136" s="72"/>
      <c r="P136" s="198">
        <f t="shared" si="1"/>
        <v>0</v>
      </c>
      <c r="Q136" s="198">
        <v>0</v>
      </c>
      <c r="R136" s="198">
        <f t="shared" si="2"/>
        <v>0</v>
      </c>
      <c r="S136" s="198">
        <v>0</v>
      </c>
      <c r="T136" s="199">
        <f t="shared" si="3"/>
        <v>0</v>
      </c>
      <c r="U136" s="35"/>
      <c r="V136" s="35"/>
      <c r="W136" s="35"/>
      <c r="X136" s="35"/>
      <c r="Y136" s="35"/>
      <c r="Z136" s="35"/>
      <c r="AA136" s="35"/>
      <c r="AB136" s="35"/>
      <c r="AC136" s="35"/>
      <c r="AD136" s="35"/>
      <c r="AE136" s="35"/>
      <c r="AR136" s="200" t="s">
        <v>641</v>
      </c>
      <c r="AT136" s="200" t="s">
        <v>142</v>
      </c>
      <c r="AU136" s="200" t="s">
        <v>89</v>
      </c>
      <c r="AY136" s="18" t="s">
        <v>138</v>
      </c>
      <c r="BE136" s="201">
        <f t="shared" si="4"/>
        <v>0</v>
      </c>
      <c r="BF136" s="201">
        <f t="shared" si="5"/>
        <v>0</v>
      </c>
      <c r="BG136" s="201">
        <f t="shared" si="6"/>
        <v>0</v>
      </c>
      <c r="BH136" s="201">
        <f t="shared" si="7"/>
        <v>0</v>
      </c>
      <c r="BI136" s="201">
        <f t="shared" si="8"/>
        <v>0</v>
      </c>
      <c r="BJ136" s="18" t="s">
        <v>87</v>
      </c>
      <c r="BK136" s="201">
        <f t="shared" si="9"/>
        <v>0</v>
      </c>
      <c r="BL136" s="18" t="s">
        <v>641</v>
      </c>
      <c r="BM136" s="200" t="s">
        <v>742</v>
      </c>
    </row>
    <row r="137" spans="1:65" s="2" customFormat="1" ht="16.5" customHeight="1">
      <c r="A137" s="35"/>
      <c r="B137" s="36"/>
      <c r="C137" s="188" t="s">
        <v>243</v>
      </c>
      <c r="D137" s="188" t="s">
        <v>142</v>
      </c>
      <c r="E137" s="189" t="s">
        <v>743</v>
      </c>
      <c r="F137" s="190" t="s">
        <v>744</v>
      </c>
      <c r="G137" s="191" t="s">
        <v>699</v>
      </c>
      <c r="H137" s="192">
        <v>1</v>
      </c>
      <c r="I137" s="193"/>
      <c r="J137" s="194">
        <f t="shared" si="0"/>
        <v>0</v>
      </c>
      <c r="K137" s="195"/>
      <c r="L137" s="40"/>
      <c r="M137" s="196" t="s">
        <v>1</v>
      </c>
      <c r="N137" s="197" t="s">
        <v>44</v>
      </c>
      <c r="O137" s="72"/>
      <c r="P137" s="198">
        <f t="shared" si="1"/>
        <v>0</v>
      </c>
      <c r="Q137" s="198">
        <v>0</v>
      </c>
      <c r="R137" s="198">
        <f t="shared" si="2"/>
        <v>0</v>
      </c>
      <c r="S137" s="198">
        <v>0</v>
      </c>
      <c r="T137" s="199">
        <f t="shared" si="3"/>
        <v>0</v>
      </c>
      <c r="U137" s="35"/>
      <c r="V137" s="35"/>
      <c r="W137" s="35"/>
      <c r="X137" s="35"/>
      <c r="Y137" s="35"/>
      <c r="Z137" s="35"/>
      <c r="AA137" s="35"/>
      <c r="AB137" s="35"/>
      <c r="AC137" s="35"/>
      <c r="AD137" s="35"/>
      <c r="AE137" s="35"/>
      <c r="AR137" s="200" t="s">
        <v>641</v>
      </c>
      <c r="AT137" s="200" t="s">
        <v>142</v>
      </c>
      <c r="AU137" s="200" t="s">
        <v>89</v>
      </c>
      <c r="AY137" s="18" t="s">
        <v>138</v>
      </c>
      <c r="BE137" s="201">
        <f t="shared" si="4"/>
        <v>0</v>
      </c>
      <c r="BF137" s="201">
        <f t="shared" si="5"/>
        <v>0</v>
      </c>
      <c r="BG137" s="201">
        <f t="shared" si="6"/>
        <v>0</v>
      </c>
      <c r="BH137" s="201">
        <f t="shared" si="7"/>
        <v>0</v>
      </c>
      <c r="BI137" s="201">
        <f t="shared" si="8"/>
        <v>0</v>
      </c>
      <c r="BJ137" s="18" t="s">
        <v>87</v>
      </c>
      <c r="BK137" s="201">
        <f t="shared" si="9"/>
        <v>0</v>
      </c>
      <c r="BL137" s="18" t="s">
        <v>641</v>
      </c>
      <c r="BM137" s="200" t="s">
        <v>745</v>
      </c>
    </row>
    <row r="138" spans="1:65" s="12" customFormat="1" ht="22.9" customHeight="1">
      <c r="B138" s="172"/>
      <c r="C138" s="173"/>
      <c r="D138" s="174" t="s">
        <v>78</v>
      </c>
      <c r="E138" s="186" t="s">
        <v>746</v>
      </c>
      <c r="F138" s="186" t="s">
        <v>747</v>
      </c>
      <c r="G138" s="173"/>
      <c r="H138" s="173"/>
      <c r="I138" s="176"/>
      <c r="J138" s="187">
        <f>BK138</f>
        <v>0</v>
      </c>
      <c r="K138" s="173"/>
      <c r="L138" s="178"/>
      <c r="M138" s="179"/>
      <c r="N138" s="180"/>
      <c r="O138" s="180"/>
      <c r="P138" s="181">
        <f>SUM(P139:P142)</f>
        <v>0</v>
      </c>
      <c r="Q138" s="180"/>
      <c r="R138" s="181">
        <f>SUM(R139:R142)</f>
        <v>0</v>
      </c>
      <c r="S138" s="180"/>
      <c r="T138" s="182">
        <f>SUM(T139:T142)</f>
        <v>0</v>
      </c>
      <c r="AR138" s="183" t="s">
        <v>146</v>
      </c>
      <c r="AT138" s="184" t="s">
        <v>78</v>
      </c>
      <c r="AU138" s="184" t="s">
        <v>87</v>
      </c>
      <c r="AY138" s="183" t="s">
        <v>138</v>
      </c>
      <c r="BK138" s="185">
        <f>SUM(BK139:BK142)</f>
        <v>0</v>
      </c>
    </row>
    <row r="139" spans="1:65" s="2" customFormat="1" ht="21.75" customHeight="1">
      <c r="A139" s="35"/>
      <c r="B139" s="36"/>
      <c r="C139" s="188" t="s">
        <v>249</v>
      </c>
      <c r="D139" s="188" t="s">
        <v>142</v>
      </c>
      <c r="E139" s="189" t="s">
        <v>748</v>
      </c>
      <c r="F139" s="190" t="s">
        <v>749</v>
      </c>
      <c r="G139" s="191" t="s">
        <v>699</v>
      </c>
      <c r="H139" s="192">
        <v>1</v>
      </c>
      <c r="I139" s="193"/>
      <c r="J139" s="194">
        <f>ROUND(I139*H139,2)</f>
        <v>0</v>
      </c>
      <c r="K139" s="195"/>
      <c r="L139" s="40"/>
      <c r="M139" s="196" t="s">
        <v>1</v>
      </c>
      <c r="N139" s="197" t="s">
        <v>44</v>
      </c>
      <c r="O139" s="72"/>
      <c r="P139" s="198">
        <f>O139*H139</f>
        <v>0</v>
      </c>
      <c r="Q139" s="198">
        <v>0</v>
      </c>
      <c r="R139" s="198">
        <f>Q139*H139</f>
        <v>0</v>
      </c>
      <c r="S139" s="198">
        <v>0</v>
      </c>
      <c r="T139" s="199">
        <f>S139*H139</f>
        <v>0</v>
      </c>
      <c r="U139" s="35"/>
      <c r="V139" s="35"/>
      <c r="W139" s="35"/>
      <c r="X139" s="35"/>
      <c r="Y139" s="35"/>
      <c r="Z139" s="35"/>
      <c r="AA139" s="35"/>
      <c r="AB139" s="35"/>
      <c r="AC139" s="35"/>
      <c r="AD139" s="35"/>
      <c r="AE139" s="35"/>
      <c r="AR139" s="200" t="s">
        <v>750</v>
      </c>
      <c r="AT139" s="200" t="s">
        <v>142</v>
      </c>
      <c r="AU139" s="200" t="s">
        <v>89</v>
      </c>
      <c r="AY139" s="18" t="s">
        <v>138</v>
      </c>
      <c r="BE139" s="201">
        <f>IF(N139="základní",J139,0)</f>
        <v>0</v>
      </c>
      <c r="BF139" s="201">
        <f>IF(N139="snížená",J139,0)</f>
        <v>0</v>
      </c>
      <c r="BG139" s="201">
        <f>IF(N139="zákl. přenesená",J139,0)</f>
        <v>0</v>
      </c>
      <c r="BH139" s="201">
        <f>IF(N139="sníž. přenesená",J139,0)</f>
        <v>0</v>
      </c>
      <c r="BI139" s="201">
        <f>IF(N139="nulová",J139,0)</f>
        <v>0</v>
      </c>
      <c r="BJ139" s="18" t="s">
        <v>87</v>
      </c>
      <c r="BK139" s="201">
        <f>ROUND(I139*H139,2)</f>
        <v>0</v>
      </c>
      <c r="BL139" s="18" t="s">
        <v>750</v>
      </c>
      <c r="BM139" s="200" t="s">
        <v>751</v>
      </c>
    </row>
    <row r="140" spans="1:65" s="2" customFormat="1" ht="33" customHeight="1">
      <c r="A140" s="35"/>
      <c r="B140" s="36"/>
      <c r="C140" s="188" t="s">
        <v>253</v>
      </c>
      <c r="D140" s="188" t="s">
        <v>142</v>
      </c>
      <c r="E140" s="189" t="s">
        <v>752</v>
      </c>
      <c r="F140" s="190" t="s">
        <v>753</v>
      </c>
      <c r="G140" s="191" t="s">
        <v>699</v>
      </c>
      <c r="H140" s="192">
        <v>1</v>
      </c>
      <c r="I140" s="193"/>
      <c r="J140" s="194">
        <f>ROUND(I140*H140,2)</f>
        <v>0</v>
      </c>
      <c r="K140" s="195"/>
      <c r="L140" s="40"/>
      <c r="M140" s="196" t="s">
        <v>1</v>
      </c>
      <c r="N140" s="197" t="s">
        <v>44</v>
      </c>
      <c r="O140" s="72"/>
      <c r="P140" s="198">
        <f>O140*H140</f>
        <v>0</v>
      </c>
      <c r="Q140" s="198">
        <v>0</v>
      </c>
      <c r="R140" s="198">
        <f>Q140*H140</f>
        <v>0</v>
      </c>
      <c r="S140" s="198">
        <v>0</v>
      </c>
      <c r="T140" s="199">
        <f>S140*H140</f>
        <v>0</v>
      </c>
      <c r="U140" s="35"/>
      <c r="V140" s="35"/>
      <c r="W140" s="35"/>
      <c r="X140" s="35"/>
      <c r="Y140" s="35"/>
      <c r="Z140" s="35"/>
      <c r="AA140" s="35"/>
      <c r="AB140" s="35"/>
      <c r="AC140" s="35"/>
      <c r="AD140" s="35"/>
      <c r="AE140" s="35"/>
      <c r="AR140" s="200" t="s">
        <v>750</v>
      </c>
      <c r="AT140" s="200" t="s">
        <v>142</v>
      </c>
      <c r="AU140" s="200" t="s">
        <v>89</v>
      </c>
      <c r="AY140" s="18" t="s">
        <v>138</v>
      </c>
      <c r="BE140" s="201">
        <f>IF(N140="základní",J140,0)</f>
        <v>0</v>
      </c>
      <c r="BF140" s="201">
        <f>IF(N140="snížená",J140,0)</f>
        <v>0</v>
      </c>
      <c r="BG140" s="201">
        <f>IF(N140="zákl. přenesená",J140,0)</f>
        <v>0</v>
      </c>
      <c r="BH140" s="201">
        <f>IF(N140="sníž. přenesená",J140,0)</f>
        <v>0</v>
      </c>
      <c r="BI140" s="201">
        <f>IF(N140="nulová",J140,0)</f>
        <v>0</v>
      </c>
      <c r="BJ140" s="18" t="s">
        <v>87</v>
      </c>
      <c r="BK140" s="201">
        <f>ROUND(I140*H140,2)</f>
        <v>0</v>
      </c>
      <c r="BL140" s="18" t="s">
        <v>750</v>
      </c>
      <c r="BM140" s="200" t="s">
        <v>754</v>
      </c>
    </row>
    <row r="141" spans="1:65" s="2" customFormat="1" ht="16.5" customHeight="1">
      <c r="A141" s="35"/>
      <c r="B141" s="36"/>
      <c r="C141" s="188" t="s">
        <v>260</v>
      </c>
      <c r="D141" s="188" t="s">
        <v>142</v>
      </c>
      <c r="E141" s="189" t="s">
        <v>755</v>
      </c>
      <c r="F141" s="190" t="s">
        <v>756</v>
      </c>
      <c r="G141" s="191" t="s">
        <v>699</v>
      </c>
      <c r="H141" s="192">
        <v>1</v>
      </c>
      <c r="I141" s="193"/>
      <c r="J141" s="194">
        <f>ROUND(I141*H141,2)</f>
        <v>0</v>
      </c>
      <c r="K141" s="195"/>
      <c r="L141" s="40"/>
      <c r="M141" s="196" t="s">
        <v>1</v>
      </c>
      <c r="N141" s="197" t="s">
        <v>44</v>
      </c>
      <c r="O141" s="72"/>
      <c r="P141" s="198">
        <f>O141*H141</f>
        <v>0</v>
      </c>
      <c r="Q141" s="198">
        <v>0</v>
      </c>
      <c r="R141" s="198">
        <f>Q141*H141</f>
        <v>0</v>
      </c>
      <c r="S141" s="198">
        <v>0</v>
      </c>
      <c r="T141" s="199">
        <f>S141*H141</f>
        <v>0</v>
      </c>
      <c r="U141" s="35"/>
      <c r="V141" s="35"/>
      <c r="W141" s="35"/>
      <c r="X141" s="35"/>
      <c r="Y141" s="35"/>
      <c r="Z141" s="35"/>
      <c r="AA141" s="35"/>
      <c r="AB141" s="35"/>
      <c r="AC141" s="35"/>
      <c r="AD141" s="35"/>
      <c r="AE141" s="35"/>
      <c r="AR141" s="200" t="s">
        <v>750</v>
      </c>
      <c r="AT141" s="200" t="s">
        <v>142</v>
      </c>
      <c r="AU141" s="200" t="s">
        <v>89</v>
      </c>
      <c r="AY141" s="18" t="s">
        <v>138</v>
      </c>
      <c r="BE141" s="201">
        <f>IF(N141="základní",J141,0)</f>
        <v>0</v>
      </c>
      <c r="BF141" s="201">
        <f>IF(N141="snížená",J141,0)</f>
        <v>0</v>
      </c>
      <c r="BG141" s="201">
        <f>IF(N141="zákl. přenesená",J141,0)</f>
        <v>0</v>
      </c>
      <c r="BH141" s="201">
        <f>IF(N141="sníž. přenesená",J141,0)</f>
        <v>0</v>
      </c>
      <c r="BI141" s="201">
        <f>IF(N141="nulová",J141,0)</f>
        <v>0</v>
      </c>
      <c r="BJ141" s="18" t="s">
        <v>87</v>
      </c>
      <c r="BK141" s="201">
        <f>ROUND(I141*H141,2)</f>
        <v>0</v>
      </c>
      <c r="BL141" s="18" t="s">
        <v>750</v>
      </c>
      <c r="BM141" s="200" t="s">
        <v>757</v>
      </c>
    </row>
    <row r="142" spans="1:65" s="2" customFormat="1" ht="21.75" customHeight="1">
      <c r="A142" s="35"/>
      <c r="B142" s="36"/>
      <c r="C142" s="188" t="s">
        <v>264</v>
      </c>
      <c r="D142" s="188" t="s">
        <v>142</v>
      </c>
      <c r="E142" s="189" t="s">
        <v>758</v>
      </c>
      <c r="F142" s="190" t="s">
        <v>759</v>
      </c>
      <c r="G142" s="191" t="s">
        <v>699</v>
      </c>
      <c r="H142" s="192">
        <v>1</v>
      </c>
      <c r="I142" s="193"/>
      <c r="J142" s="194">
        <f>ROUND(I142*H142,2)</f>
        <v>0</v>
      </c>
      <c r="K142" s="195"/>
      <c r="L142" s="40"/>
      <c r="M142" s="257" t="s">
        <v>1</v>
      </c>
      <c r="N142" s="258" t="s">
        <v>44</v>
      </c>
      <c r="O142" s="259"/>
      <c r="P142" s="260">
        <f>O142*H142</f>
        <v>0</v>
      </c>
      <c r="Q142" s="260">
        <v>0</v>
      </c>
      <c r="R142" s="260">
        <f>Q142*H142</f>
        <v>0</v>
      </c>
      <c r="S142" s="260">
        <v>0</v>
      </c>
      <c r="T142" s="261">
        <f>S142*H142</f>
        <v>0</v>
      </c>
      <c r="U142" s="35"/>
      <c r="V142" s="35"/>
      <c r="W142" s="35"/>
      <c r="X142" s="35"/>
      <c r="Y142" s="35"/>
      <c r="Z142" s="35"/>
      <c r="AA142" s="35"/>
      <c r="AB142" s="35"/>
      <c r="AC142" s="35"/>
      <c r="AD142" s="35"/>
      <c r="AE142" s="35"/>
      <c r="AR142" s="200" t="s">
        <v>750</v>
      </c>
      <c r="AT142" s="200" t="s">
        <v>142</v>
      </c>
      <c r="AU142" s="200" t="s">
        <v>89</v>
      </c>
      <c r="AY142" s="18" t="s">
        <v>138</v>
      </c>
      <c r="BE142" s="201">
        <f>IF(N142="základní",J142,0)</f>
        <v>0</v>
      </c>
      <c r="BF142" s="201">
        <f>IF(N142="snížená",J142,0)</f>
        <v>0</v>
      </c>
      <c r="BG142" s="201">
        <f>IF(N142="zákl. přenesená",J142,0)</f>
        <v>0</v>
      </c>
      <c r="BH142" s="201">
        <f>IF(N142="sníž. přenesená",J142,0)</f>
        <v>0</v>
      </c>
      <c r="BI142" s="201">
        <f>IF(N142="nulová",J142,0)</f>
        <v>0</v>
      </c>
      <c r="BJ142" s="18" t="s">
        <v>87</v>
      </c>
      <c r="BK142" s="201">
        <f>ROUND(I142*H142,2)</f>
        <v>0</v>
      </c>
      <c r="BL142" s="18" t="s">
        <v>750</v>
      </c>
      <c r="BM142" s="200" t="s">
        <v>760</v>
      </c>
    </row>
    <row r="143" spans="1:65" s="2" customFormat="1" ht="6.95" customHeight="1">
      <c r="A143" s="35"/>
      <c r="B143" s="55"/>
      <c r="C143" s="56"/>
      <c r="D143" s="56"/>
      <c r="E143" s="56"/>
      <c r="F143" s="56"/>
      <c r="G143" s="56"/>
      <c r="H143" s="56"/>
      <c r="I143" s="56"/>
      <c r="J143" s="56"/>
      <c r="K143" s="56"/>
      <c r="L143" s="40"/>
      <c r="M143" s="35"/>
      <c r="O143" s="35"/>
      <c r="P143" s="35"/>
      <c r="Q143" s="35"/>
      <c r="R143" s="35"/>
      <c r="S143" s="35"/>
      <c r="T143" s="35"/>
      <c r="U143" s="35"/>
      <c r="V143" s="35"/>
      <c r="W143" s="35"/>
      <c r="X143" s="35"/>
      <c r="Y143" s="35"/>
      <c r="Z143" s="35"/>
      <c r="AA143" s="35"/>
      <c r="AB143" s="35"/>
      <c r="AC143" s="35"/>
      <c r="AD143" s="35"/>
      <c r="AE143" s="35"/>
    </row>
  </sheetData>
  <sheetProtection algorithmName="SHA-512" hashValue="pATvx+/3RplVeirL0eqrb3DtY30cmUGtNKkO4gp63jwSBAhC905enPyF5Wr/e6LWvXi054ZgVQqqfwuOBIglpA==" saltValue="fU8epcp/ToE4gqZftXg0kO6XwBxQSTxFDoRC5tM5kZXpxwLXDbFODFwMyB08A2Cj+8O6VOkgv/U0CZ7SnfuTtA==" spinCount="100000" sheet="1" objects="1" scenarios="1" formatColumns="0" formatRows="0" autoFilter="0"/>
  <autoFilter ref="C118:K142" xr:uid="{00000000-0009-0000-0000-000004000000}"/>
  <mergeCells count="9">
    <mergeCell ref="E87:H87"/>
    <mergeCell ref="E109:H109"/>
    <mergeCell ref="E111:H111"/>
    <mergeCell ref="L2:V2"/>
    <mergeCell ref="E7:H7"/>
    <mergeCell ref="E9:H9"/>
    <mergeCell ref="E18:H18"/>
    <mergeCell ref="E27:H27"/>
    <mergeCell ref="E85:H85"/>
  </mergeCells>
  <pageMargins left="0.39370078740157483" right="0.39370078740157483" top="0.39370078740157483" bottom="0.39370078740157483" header="0" footer="0"/>
  <pageSetup paperSize="9" scale="88"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SO.101 - SO.101 - Oprava ...</vt:lpstr>
      <vt:lpstr>SO.101.1 - SO.101.1 - Opr...</vt:lpstr>
      <vt:lpstr>SO.301 - SO.301 - Oprava ...</vt:lpstr>
      <vt:lpstr>VRN - Vedlejší rozpočtové...</vt:lpstr>
      <vt:lpstr>'Rekapitulace stavby'!Názvy_tisku</vt:lpstr>
      <vt:lpstr>'SO.101 - SO.101 - Oprava ...'!Názvy_tisku</vt:lpstr>
      <vt:lpstr>'SO.101.1 - SO.101.1 - Opr...'!Názvy_tisku</vt:lpstr>
      <vt:lpstr>'SO.301 - SO.301 - Oprava ...'!Názvy_tisku</vt:lpstr>
      <vt:lpstr>'VRN - Vedlejší rozpočtové...'!Názvy_tisku</vt:lpstr>
      <vt:lpstr>'Rekapitulace stavby'!Oblast_tisku</vt:lpstr>
      <vt:lpstr>'SO.101 - SO.101 - Oprava ...'!Oblast_tisku</vt:lpstr>
      <vt:lpstr>'SO.101.1 - SO.101.1 - Opr...'!Oblast_tisku</vt:lpstr>
      <vt:lpstr>'SO.301 - SO.301 - Oprava ...'!Oblast_tisku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Josef Nentwich, CR Project</cp:lastModifiedBy>
  <cp:lastPrinted>2021-03-16T06:37:46Z</cp:lastPrinted>
  <dcterms:created xsi:type="dcterms:W3CDTF">2021-03-16T06:35:36Z</dcterms:created>
  <dcterms:modified xsi:type="dcterms:W3CDTF">2021-03-16T06:37:52Z</dcterms:modified>
</cp:coreProperties>
</file>